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11 Noviembre/"/>
    </mc:Choice>
  </mc:AlternateContent>
  <xr:revisionPtr revIDLastSave="619" documentId="13_ncr:1_{2D3D74D7-6C7E-48AC-B2F9-AF86971904E8}" xr6:coauthVersionLast="47" xr6:coauthVersionMax="47" xr10:uidLastSave="{28E4965A-8D4E-4A1D-BB4D-EDD671134000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Ejecucion'!$A$1:$Q$201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4" i="1" l="1"/>
  <c r="D36" i="1" s="1"/>
  <c r="Q45" i="1"/>
  <c r="D157" i="1"/>
  <c r="D154" i="1"/>
  <c r="D147" i="1"/>
  <c r="D145" i="1"/>
  <c r="D134" i="1" s="1"/>
  <c r="D142" i="1"/>
  <c r="D140" i="1"/>
  <c r="D135" i="1"/>
  <c r="D104" i="1"/>
  <c r="D97" i="1"/>
  <c r="D94" i="1"/>
  <c r="D91" i="1"/>
  <c r="D86" i="1"/>
  <c r="D83" i="1"/>
  <c r="C83" i="1"/>
  <c r="D80" i="1"/>
  <c r="D76" i="1"/>
  <c r="D66" i="1"/>
  <c r="D50" i="1"/>
  <c r="D55" i="1"/>
  <c r="O31" i="1"/>
  <c r="O18" i="1"/>
  <c r="O104" i="1"/>
  <c r="K104" i="1"/>
  <c r="Q98" i="1" l="1"/>
  <c r="O53" i="1"/>
  <c r="O37" i="1" s="1"/>
  <c r="O36" i="1" s="1"/>
  <c r="O97" i="1"/>
  <c r="O79" i="1" s="1"/>
  <c r="N31" i="1" l="1"/>
  <c r="N25" i="1"/>
  <c r="I25" i="1"/>
  <c r="M18" i="1"/>
  <c r="M25" i="1"/>
  <c r="N18" i="1"/>
  <c r="L104" i="1"/>
  <c r="M104" i="1"/>
  <c r="N104" i="1"/>
  <c r="N97" i="1"/>
  <c r="M97" i="1"/>
  <c r="N89" i="1"/>
  <c r="M89" i="1"/>
  <c r="L89" i="1"/>
  <c r="K89" i="1"/>
  <c r="N83" i="1"/>
  <c r="M83" i="1"/>
  <c r="L83" i="1"/>
  <c r="K83" i="1"/>
  <c r="N53" i="1"/>
  <c r="N37" i="1" s="1"/>
  <c r="N36" i="1" s="1"/>
  <c r="M53" i="1"/>
  <c r="M37" i="1" s="1"/>
  <c r="M36" i="1" s="1"/>
  <c r="L97" i="1"/>
  <c r="L53" i="1"/>
  <c r="L37" i="1" s="1"/>
  <c r="L36" i="1" s="1"/>
  <c r="L18" i="1"/>
  <c r="K53" i="1"/>
  <c r="K37" i="1" s="1"/>
  <c r="K36" i="1" s="1"/>
  <c r="I53" i="1"/>
  <c r="I37" i="1"/>
  <c r="K97" i="1"/>
  <c r="J97" i="1"/>
  <c r="J79" i="1" s="1"/>
  <c r="H83" i="1"/>
  <c r="K18" i="1"/>
  <c r="J18" i="1"/>
  <c r="J53" i="1"/>
  <c r="J31" i="1"/>
  <c r="I18" i="1"/>
  <c r="H18" i="1"/>
  <c r="I31" i="1"/>
  <c r="J25" i="1"/>
  <c r="I117" i="1"/>
  <c r="D117" i="1"/>
  <c r="C89" i="1"/>
  <c r="D25" i="1"/>
  <c r="C25" i="1"/>
  <c r="I97" i="1"/>
  <c r="I79" i="1" s="1"/>
  <c r="H97" i="1"/>
  <c r="P79" i="1"/>
  <c r="H31" i="1"/>
  <c r="E25" i="1"/>
  <c r="F25" i="1"/>
  <c r="G25" i="1"/>
  <c r="H25" i="1"/>
  <c r="K25" i="1"/>
  <c r="L25" i="1"/>
  <c r="O25" i="1"/>
  <c r="P25" i="1"/>
  <c r="H104" i="1"/>
  <c r="G104" i="1"/>
  <c r="E97" i="1"/>
  <c r="F97" i="1"/>
  <c r="G97" i="1"/>
  <c r="H86" i="1"/>
  <c r="H53" i="1"/>
  <c r="H37" i="1"/>
  <c r="J37" i="1"/>
  <c r="J36" i="1" s="1"/>
  <c r="P37" i="1"/>
  <c r="P36" i="1" s="1"/>
  <c r="G18" i="1"/>
  <c r="G142" i="1"/>
  <c r="G136" i="1"/>
  <c r="G135" i="1" s="1"/>
  <c r="Q103" i="1"/>
  <c r="E104" i="1"/>
  <c r="F104" i="1"/>
  <c r="E89" i="1"/>
  <c r="F89" i="1"/>
  <c r="G89" i="1"/>
  <c r="G37" i="1"/>
  <c r="G36" i="1" s="1"/>
  <c r="F37" i="1"/>
  <c r="F36" i="1" s="1"/>
  <c r="F117" i="1"/>
  <c r="G117" i="1"/>
  <c r="H117" i="1"/>
  <c r="J117" i="1"/>
  <c r="K117" i="1"/>
  <c r="L117" i="1"/>
  <c r="M117" i="1"/>
  <c r="N117" i="1"/>
  <c r="O117" i="1"/>
  <c r="P117" i="1"/>
  <c r="E37" i="1"/>
  <c r="E36" i="1" s="1"/>
  <c r="F31" i="1"/>
  <c r="G31" i="1"/>
  <c r="K31" i="1"/>
  <c r="L31" i="1"/>
  <c r="M31" i="1"/>
  <c r="P31" i="1"/>
  <c r="F18" i="1"/>
  <c r="E18" i="1"/>
  <c r="D53" i="1"/>
  <c r="N79" i="1" l="1"/>
  <c r="Q104" i="1"/>
  <c r="N17" i="1"/>
  <c r="M17" i="1"/>
  <c r="L79" i="1"/>
  <c r="M79" i="1"/>
  <c r="Q53" i="1"/>
  <c r="K79" i="1"/>
  <c r="K17" i="1"/>
  <c r="J17" i="1"/>
  <c r="H79" i="1"/>
  <c r="H17" i="1"/>
  <c r="H36" i="1"/>
  <c r="G134" i="1"/>
  <c r="I17" i="1"/>
  <c r="G79" i="1"/>
  <c r="G17" i="1"/>
  <c r="E79" i="1"/>
  <c r="F79" i="1"/>
  <c r="C104" i="1"/>
  <c r="C53" i="1"/>
  <c r="Q127" i="1" l="1"/>
  <c r="Q41" i="1"/>
  <c r="P136" i="1"/>
  <c r="P143" i="1"/>
  <c r="O143" i="1"/>
  <c r="O136" i="1"/>
  <c r="I136" i="1"/>
  <c r="I143" i="1"/>
  <c r="K166" i="1" l="1"/>
  <c r="L166" i="1"/>
  <c r="M166" i="1"/>
  <c r="N166" i="1"/>
  <c r="O166" i="1"/>
  <c r="P166" i="1"/>
  <c r="Q27" i="1"/>
  <c r="P142" i="1"/>
  <c r="P135" i="1"/>
  <c r="Q24" i="1"/>
  <c r="Q23" i="1"/>
  <c r="O142" i="1"/>
  <c r="O135" i="1"/>
  <c r="N135" i="1"/>
  <c r="P134" i="1" l="1"/>
  <c r="O134" i="1"/>
  <c r="N142" i="1" l="1"/>
  <c r="N134" i="1" s="1"/>
  <c r="L179" i="1"/>
  <c r="M179" i="1"/>
  <c r="N179" i="1"/>
  <c r="O179" i="1"/>
  <c r="P179" i="1"/>
  <c r="L173" i="1"/>
  <c r="M173" i="1"/>
  <c r="N173" i="1"/>
  <c r="O173" i="1"/>
  <c r="P173" i="1"/>
  <c r="L135" i="1"/>
  <c r="M135" i="1"/>
  <c r="L142" i="1"/>
  <c r="M142" i="1"/>
  <c r="D89" i="1"/>
  <c r="D79" i="1" s="1"/>
  <c r="D31" i="1"/>
  <c r="Q20" i="1"/>
  <c r="Q21" i="1"/>
  <c r="Q22" i="1" l="1"/>
  <c r="L116" i="1"/>
  <c r="M116" i="1"/>
  <c r="N116" i="1"/>
  <c r="O116" i="1"/>
  <c r="P116" i="1"/>
  <c r="K179" i="1"/>
  <c r="J176" i="1"/>
  <c r="K176" i="1"/>
  <c r="L176" i="1"/>
  <c r="L181" i="1" s="1"/>
  <c r="M176" i="1"/>
  <c r="M181" i="1" s="1"/>
  <c r="N176" i="1"/>
  <c r="N181" i="1" s="1"/>
  <c r="O176" i="1"/>
  <c r="O181" i="1" s="1"/>
  <c r="P176" i="1"/>
  <c r="P181" i="1" s="1"/>
  <c r="K173" i="1"/>
  <c r="K142" i="1"/>
  <c r="K135" i="1"/>
  <c r="Q120" i="1"/>
  <c r="K116" i="1"/>
  <c r="Q123" i="1"/>
  <c r="Q121" i="1"/>
  <c r="Q80" i="1"/>
  <c r="Q158" i="1"/>
  <c r="Q165" i="1"/>
  <c r="Q164" i="1"/>
  <c r="Q169" i="1"/>
  <c r="Q168" i="1"/>
  <c r="Q167" i="1"/>
  <c r="J166" i="1"/>
  <c r="Q180" i="1"/>
  <c r="Q179" i="1" s="1"/>
  <c r="J179" i="1"/>
  <c r="Q178" i="1"/>
  <c r="Q177" i="1"/>
  <c r="Q175" i="1"/>
  <c r="Q174" i="1"/>
  <c r="J173" i="1"/>
  <c r="J163" i="1"/>
  <c r="J157" i="1" s="1"/>
  <c r="J135" i="1"/>
  <c r="I135" i="1"/>
  <c r="L134" i="1"/>
  <c r="M134" i="1"/>
  <c r="J142" i="1"/>
  <c r="I142" i="1"/>
  <c r="J126" i="1"/>
  <c r="I126" i="1"/>
  <c r="J116" i="1"/>
  <c r="Q26" i="1"/>
  <c r="C166" i="1"/>
  <c r="D166" i="1"/>
  <c r="E166" i="1"/>
  <c r="F166" i="1"/>
  <c r="G166" i="1"/>
  <c r="H166" i="1"/>
  <c r="I166" i="1"/>
  <c r="D163" i="1"/>
  <c r="E163" i="1"/>
  <c r="F163" i="1"/>
  <c r="G163" i="1"/>
  <c r="H163" i="1"/>
  <c r="I163" i="1"/>
  <c r="K163" i="1"/>
  <c r="K157" i="1" s="1"/>
  <c r="L163" i="1"/>
  <c r="L157" i="1" s="1"/>
  <c r="M163" i="1"/>
  <c r="N163" i="1"/>
  <c r="N157" i="1" s="1"/>
  <c r="O163" i="1"/>
  <c r="O157" i="1" s="1"/>
  <c r="P163" i="1"/>
  <c r="C163" i="1"/>
  <c r="E157" i="1"/>
  <c r="F157" i="1"/>
  <c r="G157" i="1"/>
  <c r="H157" i="1"/>
  <c r="I157" i="1"/>
  <c r="C157" i="1"/>
  <c r="D179" i="1"/>
  <c r="E179" i="1"/>
  <c r="F179" i="1"/>
  <c r="G179" i="1"/>
  <c r="H179" i="1"/>
  <c r="I179" i="1"/>
  <c r="D176" i="1"/>
  <c r="E176" i="1"/>
  <c r="F176" i="1"/>
  <c r="G176" i="1"/>
  <c r="H176" i="1"/>
  <c r="I176" i="1"/>
  <c r="D173" i="1"/>
  <c r="E173" i="1"/>
  <c r="F173" i="1"/>
  <c r="G173" i="1"/>
  <c r="H173" i="1"/>
  <c r="I173" i="1"/>
  <c r="C173" i="1"/>
  <c r="C179" i="1"/>
  <c r="C176" i="1"/>
  <c r="Q162" i="1"/>
  <c r="Q161" i="1"/>
  <c r="Q160" i="1"/>
  <c r="Q156" i="1"/>
  <c r="Q154" i="1"/>
  <c r="Q153" i="1"/>
  <c r="Q152" i="1"/>
  <c r="Q147" i="1"/>
  <c r="Q145" i="1"/>
  <c r="F143" i="1"/>
  <c r="F142" i="1" s="1"/>
  <c r="F140" i="1" s="1"/>
  <c r="F136" i="1" s="1"/>
  <c r="F135" i="1" s="1"/>
  <c r="F134" i="1" s="1"/>
  <c r="H143" i="1"/>
  <c r="H142" i="1" s="1"/>
  <c r="H140" i="1" s="1"/>
  <c r="H136" i="1" s="1"/>
  <c r="H135" i="1" s="1"/>
  <c r="H134" i="1" s="1"/>
  <c r="E143" i="1"/>
  <c r="E142" i="1" s="1"/>
  <c r="E140" i="1" s="1"/>
  <c r="E136" i="1" s="1"/>
  <c r="D126" i="1"/>
  <c r="E126" i="1"/>
  <c r="F126" i="1"/>
  <c r="G126" i="1"/>
  <c r="H126" i="1"/>
  <c r="K126" i="1"/>
  <c r="L126" i="1"/>
  <c r="M126" i="1"/>
  <c r="N126" i="1"/>
  <c r="O126" i="1"/>
  <c r="P126" i="1"/>
  <c r="Q128" i="1"/>
  <c r="Q129" i="1"/>
  <c r="Q130" i="1"/>
  <c r="Q131" i="1"/>
  <c r="Q132" i="1"/>
  <c r="Q133" i="1"/>
  <c r="C132" i="1"/>
  <c r="C128" i="1" s="1"/>
  <c r="Q122" i="1"/>
  <c r="Q124" i="1"/>
  <c r="Q125" i="1"/>
  <c r="Q91" i="1"/>
  <c r="Q94" i="1"/>
  <c r="Q86" i="1"/>
  <c r="Q43" i="1"/>
  <c r="Q44" i="1"/>
  <c r="Q48" i="1"/>
  <c r="Q49" i="1"/>
  <c r="Q50" i="1"/>
  <c r="Q55" i="1"/>
  <c r="Q66" i="1"/>
  <c r="Q76" i="1"/>
  <c r="N15" i="1" l="1"/>
  <c r="Q176" i="1"/>
  <c r="Q173" i="1"/>
  <c r="Q166" i="1"/>
  <c r="K134" i="1"/>
  <c r="L17" i="1"/>
  <c r="L15" i="1" s="1"/>
  <c r="K181" i="1"/>
  <c r="I134" i="1"/>
  <c r="I15" i="1" s="1"/>
  <c r="J181" i="1"/>
  <c r="P157" i="1"/>
  <c r="C181" i="1"/>
  <c r="D181" i="1"/>
  <c r="Q163" i="1"/>
  <c r="J134" i="1"/>
  <c r="G181" i="1"/>
  <c r="I181" i="1"/>
  <c r="H181" i="1"/>
  <c r="M157" i="1"/>
  <c r="F181" i="1"/>
  <c r="E181" i="1"/>
  <c r="Q143" i="1"/>
  <c r="Q126" i="1"/>
  <c r="Q157" i="1" l="1"/>
  <c r="Q181" i="1"/>
  <c r="Q136" i="1"/>
  <c r="C142" i="1"/>
  <c r="C133" i="1" s="1"/>
  <c r="C129" i="1" s="1"/>
  <c r="C135" i="1"/>
  <c r="E135" i="1"/>
  <c r="E134" i="1" s="1"/>
  <c r="H116" i="1"/>
  <c r="G116" i="1"/>
  <c r="C134" i="1" l="1"/>
  <c r="C130" i="1" s="1"/>
  <c r="C131" i="1"/>
  <c r="C127" i="1" s="1"/>
  <c r="Q135" i="1"/>
  <c r="Q142" i="1"/>
  <c r="F116" i="1"/>
  <c r="Q89" i="1"/>
  <c r="L183" i="1" l="1"/>
  <c r="Q97" i="1"/>
  <c r="C126" i="1"/>
  <c r="Q134" i="1"/>
  <c r="Q25" i="1"/>
  <c r="F17" i="1"/>
  <c r="Q85" i="1"/>
  <c r="Q90" i="1"/>
  <c r="Q108" i="1"/>
  <c r="E117" i="1"/>
  <c r="E116" i="1" s="1"/>
  <c r="Q116" i="1" s="1"/>
  <c r="D18" i="1"/>
  <c r="D17" i="1" s="1"/>
  <c r="D116" i="1"/>
  <c r="E31" i="1"/>
  <c r="Q31" i="1" s="1"/>
  <c r="H15" i="1"/>
  <c r="I183" i="1"/>
  <c r="K15" i="1"/>
  <c r="K183" i="1" s="1"/>
  <c r="C117" i="1"/>
  <c r="C116" i="1" s="1"/>
  <c r="C97" i="1"/>
  <c r="C37" i="1"/>
  <c r="C36" i="1" s="1"/>
  <c r="C31" i="1"/>
  <c r="C18" i="1"/>
  <c r="H183" i="1" l="1"/>
  <c r="E17" i="1"/>
  <c r="C17" i="1"/>
  <c r="P17" i="1"/>
  <c r="P15" i="1" s="1"/>
  <c r="P183" i="1" s="1"/>
  <c r="O17" i="1"/>
  <c r="N183" i="1"/>
  <c r="Q18" i="1"/>
  <c r="M15" i="1"/>
  <c r="M183" i="1" s="1"/>
  <c r="J15" i="1"/>
  <c r="J183" i="1" s="1"/>
  <c r="F15" i="1"/>
  <c r="F183" i="1" s="1"/>
  <c r="D37" i="1"/>
  <c r="C79" i="1"/>
  <c r="D15" i="1" l="1"/>
  <c r="Q17" i="1"/>
  <c r="O15" i="1"/>
  <c r="O183" i="1" s="1"/>
  <c r="E15" i="1"/>
  <c r="E183" i="1" s="1"/>
  <c r="Q19" i="1"/>
  <c r="Q36" i="1"/>
  <c r="Q39" i="1"/>
  <c r="Q37" i="1"/>
  <c r="Q38" i="1"/>
  <c r="Q40" i="1"/>
  <c r="Q42" i="1"/>
  <c r="Q117" i="1" l="1"/>
  <c r="Q119" i="1" l="1"/>
  <c r="Q118" i="1"/>
  <c r="Q34" i="1"/>
  <c r="Q32" i="1"/>
  <c r="Q33" i="1"/>
  <c r="Q35" i="1"/>
  <c r="C15" i="1" l="1"/>
  <c r="C183" i="1" l="1"/>
  <c r="D183" i="1"/>
  <c r="Q79" i="1" l="1"/>
  <c r="Q15" i="1" s="1"/>
  <c r="Q83" i="1"/>
  <c r="Q183" i="1" l="1"/>
  <c r="G15" i="1"/>
  <c r="G18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<sst xmlns="http://schemas.openxmlformats.org/spreadsheetml/2006/main" count="346" uniqueCount="346">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</sst>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1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3" fontId="3" fillId="0" borderId="0" xfId="1" applyFont="1" applyAlignment="1">
      <alignment horizontal="left" vertical="center" wrapText="1"/>
    </xf>
    <xf numFmtId="4" fontId="3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0" fontId="12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5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1043420</xdr:colOff>
      <xdr:row>0</xdr:row>
      <xdr:rowOff>0</xdr:rowOff>
    </xdr:from>
    <xdr:to>
      <xdr:col>8</xdr:col>
      <xdr:colOff>1005262</xdr:colOff>
      <xdr:row>7</xdr:row>
      <xdr:rowOff>164683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0238" y="0"/>
          <a:ext cx="3338888" cy="149818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200"/>
  <sheetViews>
    <sheetView showGridLines="0" tabSelected="1" zoomScale="110" zoomScaleNormal="110" workbookViewId="0">
      <selection activeCell="E5" sqref="E5"/>
    </sheetView>
  </sheetViews>
  <sheetFormatPr baseColWidth="10" defaultColWidth="9.33203125" defaultRowHeight="15" x14ac:dyDescent="0.2"/>
  <cols>
    <col min="1" max="1" width="10.83203125" style="2" bestFit="1" customWidth="1"/>
    <col min="2" max="2" width="55.83203125" style="2" customWidth="1"/>
    <col min="3" max="3" width="22.1640625" style="6" bestFit="1" customWidth="1"/>
    <col min="4" max="4" width="23.83203125" style="7" bestFit="1" customWidth="1"/>
    <col min="5" max="5" width="19.1640625" style="8" customWidth="1"/>
    <col min="6" max="8" width="19.6640625" style="8" customWidth="1"/>
    <col min="9" max="9" width="20.1640625" style="8" customWidth="1"/>
    <col min="10" max="10" width="19.83203125" style="8" customWidth="1"/>
    <col min="11" max="11" width="19.5" style="8" customWidth="1"/>
    <col min="12" max="12" width="20.83203125" style="8" customWidth="1"/>
    <col min="13" max="13" width="25.1640625" style="8" customWidth="1"/>
    <col min="14" max="14" width="22" style="8" customWidth="1"/>
    <col min="15" max="15" width="21.6640625" style="8" customWidth="1"/>
    <col min="16" max="16" width="0.1640625" style="8" hidden="1" customWidth="1"/>
    <col min="17" max="17" width="20.83203125" style="8" bestFit="1" customWidth="1"/>
    <col min="18" max="18" width="19.33203125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9" spans="1:20" ht="18.75" x14ac:dyDescent="0.2">
      <c r="A9" s="64" t="s">
        <v>88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</row>
    <row r="10" spans="1:20" x14ac:dyDescent="0.2">
      <c r="A10" s="65" t="s">
        <v>80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</row>
    <row r="11" spans="1:20" x14ac:dyDescent="0.2">
      <c r="A11" s="65" t="s">
        <v>220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</row>
    <row r="13" spans="1:20" x14ac:dyDescent="0.2">
      <c r="B13" s="5"/>
      <c r="R13" s="22"/>
    </row>
    <row r="14" spans="1:20" s="56" customFormat="1" ht="33" customHeight="1" x14ac:dyDescent="0.2">
      <c r="A14" s="66" t="s">
        <v>65</v>
      </c>
      <c r="B14" s="67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7"/>
    </row>
    <row r="15" spans="1:20" s="16" customFormat="1" ht="15" customHeight="1" x14ac:dyDescent="0.2">
      <c r="A15" s="68" t="s">
        <v>211</v>
      </c>
      <c r="B15" s="68"/>
      <c r="C15" s="15">
        <f>+C17+C36+C79+C116+C126+C134+C157+C163+C166</f>
        <v>17723047260</v>
      </c>
      <c r="D15" s="15">
        <f>+D17+D36+D79+D116+D126+D134+D157+D163</f>
        <v>17811191260</v>
      </c>
      <c r="E15" s="15">
        <f>+E17+E36+E79+E116+E126+E134+E157+E163</f>
        <v>1288350290.8799999</v>
      </c>
      <c r="F15" s="15">
        <f>+F17+F36+F79+F116+F126+F134+F157+F163</f>
        <v>1296074234.24</v>
      </c>
      <c r="G15" s="15">
        <f>+G17+G36+G79+G116+G126+G134+G157+G163</f>
        <v>1297490498.1099999</v>
      </c>
      <c r="H15" s="15">
        <f>+H17+H36+H79+H116+H126+H134+H157+H163</f>
        <v>1456426042.77</v>
      </c>
      <c r="I15" s="15">
        <f>+I17+I36+I79+I116+I126+I134+I157+I163</f>
        <v>1337071493.1099999</v>
      </c>
      <c r="J15" s="15">
        <f>+J17+J36+J79+J116+J126+J134+J157+J163</f>
        <v>1294057436.4100001</v>
      </c>
      <c r="K15" s="15">
        <f>+K17+K36+K79+K116+K126+K134+K157+K163</f>
        <v>1372106105</v>
      </c>
      <c r="L15" s="15">
        <f>+L17+L36+L79+L116+L126+L134+L157+L163</f>
        <v>1327141735.3499999</v>
      </c>
      <c r="M15" s="15">
        <f>+M17+M36+M79+M116+M126+M134+M157+M163</f>
        <v>1637715773.6500001</v>
      </c>
      <c r="N15" s="15">
        <f>+N17+N36+N79+N116+N126+N134+N157+N163</f>
        <v>1891244540.8000002</v>
      </c>
      <c r="O15" s="15">
        <f>+O17+O36+O79+O116+O126+O134+O157+O163</f>
        <v>1904824952.45</v>
      </c>
      <c r="P15" s="15">
        <f>+P17+P36+P79+P116+P126+P134+P157+P163</f>
        <v>0</v>
      </c>
      <c r="Q15" s="15">
        <f>+Q17+Q36+Q79+Q116+Q126+Q134+Q157+Q163</f>
        <v>16102503102.77</v>
      </c>
      <c r="R15" s="25"/>
      <c r="S15" s="15"/>
      <c r="T15" s="17"/>
    </row>
    <row r="16" spans="1:20" s="26" customFormat="1" x14ac:dyDescent="0.2">
      <c r="A16" s="13">
        <v>2</v>
      </c>
      <c r="B16" s="14" t="s">
        <v>210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5"/>
      <c r="R16" s="36"/>
      <c r="S16" s="27"/>
    </row>
    <row r="17" spans="1:19" s="26" customFormat="1" x14ac:dyDescent="0.2">
      <c r="A17" s="32">
        <v>2.1</v>
      </c>
      <c r="B17" s="33" t="s">
        <v>62</v>
      </c>
      <c r="C17" s="34">
        <f>+C18+C25+C31</f>
        <v>182012875</v>
      </c>
      <c r="D17" s="34">
        <f>+D18+D25+D31</f>
        <v>190012875</v>
      </c>
      <c r="E17" s="34">
        <f>+E18+E25+E31</f>
        <v>10038149.59</v>
      </c>
      <c r="F17" s="34">
        <f t="shared" ref="F17:L17" si="0">+F18+F25+F31</f>
        <v>10070074.16</v>
      </c>
      <c r="G17" s="34">
        <f>+G18+G25+G31</f>
        <v>10261141.119999999</v>
      </c>
      <c r="H17" s="34">
        <f>+H18+H25+H31</f>
        <v>17917374.450000003</v>
      </c>
      <c r="I17" s="34">
        <f>+I18+I25+I31</f>
        <v>10893158.73</v>
      </c>
      <c r="J17" s="34">
        <f>+J18+J25+J31</f>
        <v>10543991.839999998</v>
      </c>
      <c r="K17" s="34">
        <f t="shared" si="0"/>
        <v>11194220.189999999</v>
      </c>
      <c r="L17" s="34">
        <f t="shared" si="0"/>
        <v>10833338.130000001</v>
      </c>
      <c r="M17" s="34">
        <f>+M18+M25+M31</f>
        <v>10953695.51</v>
      </c>
      <c r="N17" s="34">
        <f>+N18+N25+N31</f>
        <v>19833546.240000002</v>
      </c>
      <c r="O17" s="34">
        <f>+O18+O25+O31</f>
        <v>16187955.850000001</v>
      </c>
      <c r="P17" s="34">
        <f>+P18+P25+P31</f>
        <v>0</v>
      </c>
      <c r="Q17" s="35">
        <f>SUM(E17:P17)</f>
        <v>138726645.81</v>
      </c>
      <c r="S17" s="36"/>
    </row>
    <row r="18" spans="1:19" s="29" customFormat="1" x14ac:dyDescent="0.2">
      <c r="A18" s="4" t="s">
        <v>60</v>
      </c>
      <c r="B18" s="37" t="s">
        <v>61</v>
      </c>
      <c r="C18" s="38">
        <f t="shared" ref="C18:D18" si="1">SUM(C19:C24)</f>
        <v>143065703</v>
      </c>
      <c r="D18" s="38">
        <f t="shared" si="1"/>
        <v>143065703</v>
      </c>
      <c r="E18" s="38">
        <f>SUM(E19:E24)</f>
        <v>8715580.5800000001</v>
      </c>
      <c r="F18" s="38">
        <f>SUM(F19:F24)</f>
        <v>8743247.25</v>
      </c>
      <c r="G18" s="38">
        <f>SUM(G19:G24)</f>
        <v>8921386.6099999994</v>
      </c>
      <c r="H18" s="38">
        <f>SUM(H19:H24)</f>
        <v>8895328.0600000005</v>
      </c>
      <c r="I18" s="38">
        <f t="shared" ref="I18" si="2">SUM(I19:I24)</f>
        <v>8975629.879999999</v>
      </c>
      <c r="J18" s="38">
        <f t="shared" ref="J18:N18" si="3">SUM(J19:J24)</f>
        <v>9118206.3099999987</v>
      </c>
      <c r="K18" s="38">
        <f t="shared" si="3"/>
        <v>9750702.2599999998</v>
      </c>
      <c r="L18" s="38">
        <f t="shared" si="3"/>
        <v>9401614.0500000007</v>
      </c>
      <c r="M18" s="38">
        <f t="shared" si="3"/>
        <v>9508228.1600000001</v>
      </c>
      <c r="N18" s="38">
        <f t="shared" si="3"/>
        <v>9670897.040000001</v>
      </c>
      <c r="O18" s="38">
        <f>SUM(O19:O24)</f>
        <v>14769729.620000001</v>
      </c>
      <c r="P18" s="38"/>
      <c r="Q18" s="28">
        <f>SUM(E18:P18)</f>
        <v>106470549.82000001</v>
      </c>
      <c r="S18" s="39"/>
    </row>
    <row r="19" spans="1:19" s="29" customFormat="1" x14ac:dyDescent="0.2">
      <c r="A19" s="4" t="s">
        <v>13</v>
      </c>
      <c r="B19" s="37" t="s">
        <v>14</v>
      </c>
      <c r="C19" s="38">
        <v>90239725</v>
      </c>
      <c r="D19" s="38">
        <v>90239725</v>
      </c>
      <c r="E19" s="38">
        <v>6864580.5800000001</v>
      </c>
      <c r="F19" s="28">
        <v>6892247.25</v>
      </c>
      <c r="G19" s="28">
        <v>6976247.25</v>
      </c>
      <c r="H19" s="28">
        <v>7014256.0700000003</v>
      </c>
      <c r="I19" s="28">
        <v>7171629.8799999999</v>
      </c>
      <c r="J19" s="28">
        <v>7164206.3099999996</v>
      </c>
      <c r="K19" s="38">
        <v>7444247.25</v>
      </c>
      <c r="L19" s="28">
        <v>7427614.0499999998</v>
      </c>
      <c r="M19" s="28">
        <v>7323114.0499999998</v>
      </c>
      <c r="N19" s="28">
        <v>7418114.0499999998</v>
      </c>
      <c r="O19" s="28">
        <v>7389114.0499999998</v>
      </c>
      <c r="P19" s="28"/>
      <c r="Q19" s="28">
        <f t="shared" ref="Q19:Q26" si="4">SUM(E19:P19)</f>
        <v>79085370.789999992</v>
      </c>
      <c r="S19" s="40"/>
    </row>
    <row r="20" spans="1:19" s="29" customFormat="1" x14ac:dyDescent="0.2">
      <c r="A20" s="4" t="s">
        <v>218</v>
      </c>
      <c r="B20" s="37" t="s">
        <v>219</v>
      </c>
      <c r="C20" s="28">
        <v>0</v>
      </c>
      <c r="D20" s="28">
        <v>331000</v>
      </c>
      <c r="E20" s="28">
        <v>37000</v>
      </c>
      <c r="F20" s="28">
        <v>37000</v>
      </c>
      <c r="G20" s="28">
        <v>37000</v>
      </c>
      <c r="H20" s="28"/>
      <c r="I20" s="28">
        <v>60000</v>
      </c>
      <c r="J20" s="28">
        <v>60000</v>
      </c>
      <c r="K20" s="28">
        <v>60000</v>
      </c>
      <c r="L20" s="28"/>
      <c r="M20" s="28">
        <v>193800</v>
      </c>
      <c r="N20" s="28">
        <v>41000</v>
      </c>
      <c r="O20" s="28"/>
      <c r="P20" s="28"/>
      <c r="Q20" s="28">
        <f t="shared" si="4"/>
        <v>525800</v>
      </c>
      <c r="S20" s="40"/>
    </row>
    <row r="21" spans="1:19" s="29" customFormat="1" x14ac:dyDescent="0.2">
      <c r="A21" s="4" t="s">
        <v>15</v>
      </c>
      <c r="B21" s="4" t="s">
        <v>16</v>
      </c>
      <c r="C21" s="11">
        <v>36744000</v>
      </c>
      <c r="D21" s="11">
        <v>36413000</v>
      </c>
      <c r="E21" s="28">
        <v>1814000</v>
      </c>
      <c r="F21" s="28">
        <v>1814000</v>
      </c>
      <c r="G21" s="28">
        <v>1814000</v>
      </c>
      <c r="H21" s="28">
        <v>1814000</v>
      </c>
      <c r="I21" s="28">
        <v>1744000</v>
      </c>
      <c r="J21" s="55">
        <v>1894000</v>
      </c>
      <c r="K21" s="38">
        <v>1974000</v>
      </c>
      <c r="L21" s="28">
        <v>1974000</v>
      </c>
      <c r="M21" s="28">
        <v>1974000</v>
      </c>
      <c r="N21" s="28">
        <v>1924000</v>
      </c>
      <c r="O21" s="28">
        <v>1924000</v>
      </c>
      <c r="P21" s="28"/>
      <c r="Q21" s="28">
        <f t="shared" si="4"/>
        <v>20664000</v>
      </c>
    </row>
    <row r="22" spans="1:19" s="29" customFormat="1" x14ac:dyDescent="0.2">
      <c r="A22" s="4" t="s">
        <v>17</v>
      </c>
      <c r="B22" s="4" t="s">
        <v>18</v>
      </c>
      <c r="C22" s="11">
        <v>10581977</v>
      </c>
      <c r="D22" s="11">
        <v>10581977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>
        <v>5422005.5099999998</v>
      </c>
      <c r="P22" s="28"/>
      <c r="Q22" s="28">
        <f t="shared" si="4"/>
        <v>5422005.5099999998</v>
      </c>
    </row>
    <row r="23" spans="1:19" s="29" customFormat="1" x14ac:dyDescent="0.2">
      <c r="A23" s="4" t="s">
        <v>19</v>
      </c>
      <c r="B23" s="4" t="s">
        <v>20</v>
      </c>
      <c r="C23" s="11">
        <v>2750000</v>
      </c>
      <c r="D23" s="11">
        <v>2750000</v>
      </c>
      <c r="E23" s="28"/>
      <c r="F23" s="28"/>
      <c r="G23" s="28"/>
      <c r="H23" s="28">
        <v>35000</v>
      </c>
      <c r="I23" s="28"/>
      <c r="J23" s="28"/>
      <c r="K23" s="28">
        <v>230000</v>
      </c>
      <c r="L23" s="28"/>
      <c r="M23" s="28"/>
      <c r="N23" s="28">
        <v>187598.4</v>
      </c>
      <c r="O23" s="28"/>
      <c r="P23" s="28"/>
      <c r="Q23" s="28">
        <f>SUM(E23:P23)</f>
        <v>452598.4</v>
      </c>
    </row>
    <row r="24" spans="1:19" s="29" customFormat="1" x14ac:dyDescent="0.2">
      <c r="A24" s="4" t="s">
        <v>21</v>
      </c>
      <c r="B24" s="4" t="s">
        <v>22</v>
      </c>
      <c r="C24" s="11">
        <v>2750001</v>
      </c>
      <c r="D24" s="11">
        <v>2750001</v>
      </c>
      <c r="E24" s="28">
        <v>0</v>
      </c>
      <c r="F24" s="28">
        <v>0</v>
      </c>
      <c r="G24" s="28">
        <v>94139.36</v>
      </c>
      <c r="H24" s="28">
        <v>32071.99</v>
      </c>
      <c r="I24" s="28"/>
      <c r="J24" s="28"/>
      <c r="K24" s="28">
        <v>42455.01</v>
      </c>
      <c r="L24" s="28"/>
      <c r="M24" s="28">
        <v>17314.11</v>
      </c>
      <c r="N24" s="28">
        <v>100184.59</v>
      </c>
      <c r="O24" s="28">
        <v>34610.06</v>
      </c>
      <c r="P24" s="28"/>
      <c r="Q24" s="28">
        <f>SUM(E24:P24)</f>
        <v>320775.12000000005</v>
      </c>
      <c r="R24" s="40"/>
    </row>
    <row r="25" spans="1:19" s="29" customFormat="1" x14ac:dyDescent="0.2">
      <c r="A25" s="4" t="s">
        <v>23</v>
      </c>
      <c r="B25" s="4" t="s">
        <v>24</v>
      </c>
      <c r="C25" s="11">
        <f>SUM(C26:C27)</f>
        <v>19371539</v>
      </c>
      <c r="D25" s="11">
        <f>SUM(D26:D28)</f>
        <v>27371539</v>
      </c>
      <c r="E25" s="11">
        <f t="shared" ref="E25:P25" si="5">SUM(E26:E28)</f>
        <v>0</v>
      </c>
      <c r="F25" s="11">
        <f t="shared" si="5"/>
        <v>0</v>
      </c>
      <c r="G25" s="11">
        <f t="shared" si="5"/>
        <v>0</v>
      </c>
      <c r="H25" s="11">
        <f t="shared" si="5"/>
        <v>7665198.3799999999</v>
      </c>
      <c r="I25" s="11">
        <f>SUM(I26:I28)</f>
        <v>535841.38</v>
      </c>
      <c r="J25" s="11">
        <f t="shared" si="5"/>
        <v>0</v>
      </c>
      <c r="K25" s="11">
        <f t="shared" si="5"/>
        <v>0</v>
      </c>
      <c r="L25" s="11">
        <f t="shared" si="5"/>
        <v>0</v>
      </c>
      <c r="M25" s="11">
        <f>SUM(M26:M28)</f>
        <v>0</v>
      </c>
      <c r="N25" s="11">
        <f>SUM(N26:N28)</f>
        <v>8733772.2699999996</v>
      </c>
      <c r="O25" s="11">
        <f t="shared" si="5"/>
        <v>0</v>
      </c>
      <c r="P25" s="11">
        <f t="shared" si="5"/>
        <v>0</v>
      </c>
      <c r="Q25" s="28">
        <f t="shared" si="4"/>
        <v>16934812.030000001</v>
      </c>
      <c r="R25" s="39"/>
    </row>
    <row r="26" spans="1:19" s="29" customFormat="1" x14ac:dyDescent="0.2">
      <c r="A26" s="4" t="s">
        <v>25</v>
      </c>
      <c r="B26" s="4" t="s">
        <v>26</v>
      </c>
      <c r="C26" s="11">
        <v>8789562</v>
      </c>
      <c r="D26" s="11">
        <v>8789562</v>
      </c>
      <c r="E26" s="28">
        <v>0</v>
      </c>
      <c r="F26" s="28"/>
      <c r="G26" s="28"/>
      <c r="H26" s="28">
        <v>7665198.3799999999</v>
      </c>
      <c r="I26" s="11">
        <v>535841.38</v>
      </c>
      <c r="J26" s="44"/>
      <c r="K26" s="44"/>
      <c r="L26" s="44"/>
      <c r="M26" s="44"/>
      <c r="N26" s="28">
        <v>8733772.2699999996</v>
      </c>
      <c r="O26" s="44"/>
      <c r="P26" s="44"/>
      <c r="Q26" s="28">
        <f t="shared" si="4"/>
        <v>16934812.030000001</v>
      </c>
    </row>
    <row r="27" spans="1:19" s="29" customFormat="1" ht="30" x14ac:dyDescent="0.2">
      <c r="A27" s="4" t="s">
        <v>91</v>
      </c>
      <c r="B27" s="4" t="s">
        <v>92</v>
      </c>
      <c r="C27" s="11">
        <v>10581977</v>
      </c>
      <c r="D27" s="11">
        <v>10581977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/>
      <c r="Q27" s="28">
        <f>SUM(E27:P27)</f>
        <v>0</v>
      </c>
    </row>
    <row r="28" spans="1:19" s="29" customFormat="1" x14ac:dyDescent="0.2">
      <c r="A28" s="4" t="s">
        <v>223</v>
      </c>
      <c r="B28" s="4" t="s">
        <v>224</v>
      </c>
      <c r="C28" s="11">
        <v>0</v>
      </c>
      <c r="D28" s="11">
        <v>8000000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</row>
    <row r="29" spans="1:19" s="29" customFormat="1" x14ac:dyDescent="0.2">
      <c r="A29" s="4" t="s">
        <v>119</v>
      </c>
      <c r="B29" s="4" t="s">
        <v>121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44"/>
      <c r="Q29" s="28">
        <v>0</v>
      </c>
    </row>
    <row r="30" spans="1:19" s="29" customFormat="1" x14ac:dyDescent="0.2">
      <c r="A30" s="4" t="s">
        <v>120</v>
      </c>
      <c r="B30" s="4" t="s">
        <v>122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44"/>
      <c r="Q30" s="28">
        <v>0</v>
      </c>
    </row>
    <row r="31" spans="1:19" s="29" customFormat="1" x14ac:dyDescent="0.2">
      <c r="A31" s="4" t="s">
        <v>27</v>
      </c>
      <c r="B31" s="4" t="s">
        <v>28</v>
      </c>
      <c r="C31" s="11">
        <f>SUM(C32:C35)</f>
        <v>19575633</v>
      </c>
      <c r="D31" s="11">
        <f>SUM(D32:D35)</f>
        <v>19575633</v>
      </c>
      <c r="E31" s="11">
        <f t="shared" ref="E31:P31" si="6">SUM(E32:E35)</f>
        <v>1322569.01</v>
      </c>
      <c r="F31" s="11">
        <f t="shared" si="6"/>
        <v>1326826.9100000001</v>
      </c>
      <c r="G31" s="11">
        <f t="shared" si="6"/>
        <v>1339754.51</v>
      </c>
      <c r="H31" s="11">
        <f>SUM(H32:H35)</f>
        <v>1356848.01</v>
      </c>
      <c r="I31" s="11">
        <f>SUM(I32:I35)</f>
        <v>1381687.47</v>
      </c>
      <c r="J31" s="11">
        <f>SUM(J32:J35)</f>
        <v>1425785.53</v>
      </c>
      <c r="K31" s="11">
        <f t="shared" si="6"/>
        <v>1443517.93</v>
      </c>
      <c r="L31" s="11">
        <f t="shared" si="6"/>
        <v>1431724.08</v>
      </c>
      <c r="M31" s="11">
        <f t="shared" si="6"/>
        <v>1445467.3499999999</v>
      </c>
      <c r="N31" s="11">
        <f>SUM(N32:N35)</f>
        <v>1428876.9300000002</v>
      </c>
      <c r="O31" s="11">
        <f>SUM(O32:O35)</f>
        <v>1418226.2300000002</v>
      </c>
      <c r="P31" s="11">
        <f t="shared" si="6"/>
        <v>0</v>
      </c>
      <c r="Q31" s="28">
        <f>SUM(E31:P31)</f>
        <v>15321283.959999999</v>
      </c>
    </row>
    <row r="32" spans="1:19" s="29" customFormat="1" x14ac:dyDescent="0.2">
      <c r="A32" s="4" t="s">
        <v>30</v>
      </c>
      <c r="B32" s="4" t="s">
        <v>29</v>
      </c>
      <c r="C32" s="11">
        <v>9003146</v>
      </c>
      <c r="D32" s="11">
        <v>9003146</v>
      </c>
      <c r="E32" s="28">
        <v>609469.02</v>
      </c>
      <c r="F32" s="28">
        <v>611430.59</v>
      </c>
      <c r="G32" s="28">
        <v>617386.18999999994</v>
      </c>
      <c r="H32" s="28">
        <v>624872.89</v>
      </c>
      <c r="I32" s="28">
        <v>636316.14</v>
      </c>
      <c r="J32" s="28">
        <v>657047.30000000005</v>
      </c>
      <c r="K32" s="28">
        <v>665271.69999999995</v>
      </c>
      <c r="L32" s="28">
        <v>659838.41</v>
      </c>
      <c r="M32" s="28">
        <v>666169.78</v>
      </c>
      <c r="N32" s="28">
        <v>658526.76</v>
      </c>
      <c r="O32" s="28">
        <v>653563.76</v>
      </c>
      <c r="P32" s="28"/>
      <c r="Q32" s="28">
        <f t="shared" ref="Q32:Q125" si="7">SUM(E32:P32)</f>
        <v>7059892.54</v>
      </c>
    </row>
    <row r="33" spans="1:19" s="29" customFormat="1" x14ac:dyDescent="0.2">
      <c r="A33" s="4" t="s">
        <v>32</v>
      </c>
      <c r="B33" s="4" t="s">
        <v>31</v>
      </c>
      <c r="C33" s="11">
        <v>9015844</v>
      </c>
      <c r="D33" s="11">
        <v>9015844</v>
      </c>
      <c r="E33" s="28">
        <v>618806.19999999995</v>
      </c>
      <c r="F33" s="28">
        <v>620770.53</v>
      </c>
      <c r="G33" s="28">
        <v>626734.53</v>
      </c>
      <c r="H33" s="28">
        <v>632499.72</v>
      </c>
      <c r="I33" s="28">
        <v>643959.13</v>
      </c>
      <c r="J33" s="28">
        <v>664719.53</v>
      </c>
      <c r="K33" s="28">
        <v>672955.53</v>
      </c>
      <c r="L33" s="28">
        <v>667514.56999999995</v>
      </c>
      <c r="M33" s="28">
        <v>673854.87</v>
      </c>
      <c r="N33" s="28">
        <v>666201.06999999995</v>
      </c>
      <c r="O33" s="28">
        <v>661231.06999999995</v>
      </c>
      <c r="P33" s="28"/>
      <c r="Q33" s="28">
        <f t="shared" si="7"/>
        <v>7149246.7500000009</v>
      </c>
    </row>
    <row r="34" spans="1:19" s="29" customFormat="1" x14ac:dyDescent="0.2">
      <c r="A34" s="4" t="s">
        <v>34</v>
      </c>
      <c r="B34" s="4" t="s">
        <v>33</v>
      </c>
      <c r="C34" s="11">
        <v>1523805</v>
      </c>
      <c r="D34" s="11">
        <v>1523805</v>
      </c>
      <c r="E34" s="28">
        <v>92071.73</v>
      </c>
      <c r="F34" s="28">
        <v>92403.73</v>
      </c>
      <c r="G34" s="28">
        <v>93411.73</v>
      </c>
      <c r="H34" s="28">
        <v>97253.34</v>
      </c>
      <c r="I34" s="28">
        <v>99190.14</v>
      </c>
      <c r="J34" s="28">
        <v>101796.64</v>
      </c>
      <c r="K34" s="28">
        <v>103068.64</v>
      </c>
      <c r="L34" s="28">
        <v>102149.04</v>
      </c>
      <c r="M34" s="28">
        <v>103220.64</v>
      </c>
      <c r="N34" s="28">
        <v>101927.03999999999</v>
      </c>
      <c r="O34" s="28">
        <v>101209.34</v>
      </c>
      <c r="P34" s="28"/>
      <c r="Q34" s="28">
        <f>SUM(E34:P34)</f>
        <v>1087702.0100000002</v>
      </c>
    </row>
    <row r="35" spans="1:19" s="29" customFormat="1" x14ac:dyDescent="0.2">
      <c r="A35" s="4" t="s">
        <v>36</v>
      </c>
      <c r="B35" s="4" t="s">
        <v>35</v>
      </c>
      <c r="C35" s="11">
        <v>32838</v>
      </c>
      <c r="D35" s="11">
        <v>32838</v>
      </c>
      <c r="E35" s="28">
        <v>2222.06</v>
      </c>
      <c r="F35" s="28">
        <v>2222.06</v>
      </c>
      <c r="G35" s="28">
        <v>2222.06</v>
      </c>
      <c r="H35" s="28">
        <v>2222.06</v>
      </c>
      <c r="I35" s="28">
        <v>2222.06</v>
      </c>
      <c r="J35" s="28">
        <v>2222.06</v>
      </c>
      <c r="K35" s="28">
        <v>2222.06</v>
      </c>
      <c r="L35" s="28">
        <v>2222.06</v>
      </c>
      <c r="M35" s="28">
        <v>2222.06</v>
      </c>
      <c r="N35" s="28">
        <v>2222.06</v>
      </c>
      <c r="O35" s="28">
        <v>2222.06</v>
      </c>
      <c r="P35" s="28"/>
      <c r="Q35" s="28">
        <f t="shared" si="7"/>
        <v>24442.660000000003</v>
      </c>
    </row>
    <row r="36" spans="1:19" s="26" customFormat="1" x14ac:dyDescent="0.2">
      <c r="A36" s="41">
        <v>2.2000000000000002</v>
      </c>
      <c r="B36" s="42" t="s">
        <v>37</v>
      </c>
      <c r="C36" s="43">
        <f>+C37+C53</f>
        <v>472555181</v>
      </c>
      <c r="D36" s="43">
        <f>+D37+D53+D55+D44+D50+D66+D76</f>
        <v>514546079.89999998</v>
      </c>
      <c r="E36" s="43">
        <f>+E37+E53</f>
        <v>383273.2</v>
      </c>
      <c r="F36" s="43">
        <f>+F37+F53</f>
        <v>567779.8899999999</v>
      </c>
      <c r="G36" s="43">
        <f>+G37+G53</f>
        <v>646688.61</v>
      </c>
      <c r="H36" s="43">
        <f>+H37+H53</f>
        <v>155690070.69</v>
      </c>
      <c r="I36" s="43">
        <v>39166507.57</v>
      </c>
      <c r="J36" s="43">
        <f>+J37</f>
        <v>496251.55000000005</v>
      </c>
      <c r="K36" s="43">
        <f>+K37</f>
        <v>78292745.810000002</v>
      </c>
      <c r="L36" s="43">
        <f>+L37</f>
        <v>39324074.940000005</v>
      </c>
      <c r="M36" s="43">
        <f>+M37</f>
        <v>39620055.720000006</v>
      </c>
      <c r="N36" s="43">
        <f t="shared" ref="N36:P36" si="8">+N37</f>
        <v>272410.49</v>
      </c>
      <c r="O36" s="43">
        <f>+O37</f>
        <v>78203357.770000011</v>
      </c>
      <c r="P36" s="43">
        <f t="shared" si="8"/>
        <v>0</v>
      </c>
      <c r="Q36" s="35">
        <f t="shared" ref="Q36:Q39" si="9">SUM(E36:P36)</f>
        <v>432663216.24000001</v>
      </c>
    </row>
    <row r="37" spans="1:19" s="29" customFormat="1" x14ac:dyDescent="0.2">
      <c r="A37" s="4" t="s">
        <v>38</v>
      </c>
      <c r="B37" s="4" t="s">
        <v>39</v>
      </c>
      <c r="C37" s="11">
        <f t="shared" ref="C37:D37" si="10">SUM(C38:C43)</f>
        <v>7256705</v>
      </c>
      <c r="D37" s="11">
        <f t="shared" si="10"/>
        <v>8551705</v>
      </c>
      <c r="E37" s="11">
        <f>SUM(E38:E43)</f>
        <v>383273.2</v>
      </c>
      <c r="F37" s="11">
        <f>SUM(F38:F43)</f>
        <v>567779.8899999999</v>
      </c>
      <c r="G37" s="11">
        <f>SUM(G38:G43)</f>
        <v>646688.61</v>
      </c>
      <c r="H37" s="11">
        <f t="shared" ref="H37:P37" si="11">SUM(H38:H43)</f>
        <v>590578.68999999994</v>
      </c>
      <c r="I37" s="11">
        <f>SUM(I38:I43)</f>
        <v>326035.94</v>
      </c>
      <c r="J37" s="11">
        <f t="shared" si="11"/>
        <v>496251.55000000005</v>
      </c>
      <c r="K37" s="11">
        <f>SUM(K38:K53)</f>
        <v>78292745.810000002</v>
      </c>
      <c r="L37" s="11">
        <f>SUM(L38:L53)</f>
        <v>39324074.940000005</v>
      </c>
      <c r="M37" s="11">
        <f>SUM(M38:M53)</f>
        <v>39620055.720000006</v>
      </c>
      <c r="N37" s="11">
        <f>SUM(N38:N53)</f>
        <v>272410.49</v>
      </c>
      <c r="O37" s="11">
        <f>SUM(O38:O53)</f>
        <v>78203357.770000011</v>
      </c>
      <c r="P37" s="11">
        <f t="shared" si="11"/>
        <v>0</v>
      </c>
      <c r="Q37" s="28">
        <f t="shared" si="9"/>
        <v>238723252.61000001</v>
      </c>
    </row>
    <row r="38" spans="1:19" s="29" customFormat="1" ht="15" customHeight="1" x14ac:dyDescent="0.2">
      <c r="A38" s="4" t="s">
        <v>67</v>
      </c>
      <c r="B38" s="4" t="s">
        <v>66</v>
      </c>
      <c r="C38" s="11">
        <v>3375</v>
      </c>
      <c r="D38" s="11">
        <v>3375</v>
      </c>
      <c r="E38" s="28">
        <v>146.72999999999999</v>
      </c>
      <c r="F38" s="28">
        <v>204.43</v>
      </c>
      <c r="G38" s="28">
        <v>199.62</v>
      </c>
      <c r="H38" s="28">
        <v>69.62</v>
      </c>
      <c r="I38" s="28">
        <v>69.62</v>
      </c>
      <c r="J38" s="28">
        <v>69.62</v>
      </c>
      <c r="K38" s="28">
        <v>39</v>
      </c>
      <c r="L38" s="28"/>
      <c r="M38" s="28"/>
      <c r="N38" s="28"/>
      <c r="O38" s="28"/>
      <c r="P38" s="44"/>
      <c r="Q38" s="28">
        <f t="shared" si="9"/>
        <v>798.64</v>
      </c>
    </row>
    <row r="39" spans="1:19" s="29" customFormat="1" x14ac:dyDescent="0.2">
      <c r="A39" s="4" t="s">
        <v>41</v>
      </c>
      <c r="B39" s="4" t="s">
        <v>40</v>
      </c>
      <c r="C39" s="11">
        <v>2857284</v>
      </c>
      <c r="D39" s="11">
        <v>1788868.59</v>
      </c>
      <c r="E39" s="28">
        <v>114976.28</v>
      </c>
      <c r="F39" s="28">
        <v>132581.07999999999</v>
      </c>
      <c r="G39" s="28">
        <v>118790.07</v>
      </c>
      <c r="H39" s="28">
        <v>122677.04</v>
      </c>
      <c r="I39" s="28">
        <v>63690.21</v>
      </c>
      <c r="J39" s="28">
        <v>62995.1</v>
      </c>
      <c r="K39" s="28">
        <v>183892.91</v>
      </c>
      <c r="L39" s="28">
        <v>62909.440000000002</v>
      </c>
      <c r="M39" s="28">
        <v>189801.64</v>
      </c>
      <c r="N39" s="28">
        <v>67594.52</v>
      </c>
      <c r="O39" s="28">
        <v>61642.36</v>
      </c>
      <c r="P39" s="28"/>
      <c r="Q39" s="28">
        <f t="shared" si="9"/>
        <v>1181550.6500000001</v>
      </c>
    </row>
    <row r="40" spans="1:19" s="29" customFormat="1" x14ac:dyDescent="0.2">
      <c r="A40" s="4" t="s">
        <v>43</v>
      </c>
      <c r="B40" s="4" t="s">
        <v>42</v>
      </c>
      <c r="C40" s="11">
        <v>2814176</v>
      </c>
      <c r="D40" s="11">
        <v>3353019.29</v>
      </c>
      <c r="E40" s="28">
        <v>265103.19</v>
      </c>
      <c r="F40" s="28">
        <v>314634.2</v>
      </c>
      <c r="G40" s="28">
        <v>387850.82</v>
      </c>
      <c r="H40" s="28">
        <v>332611.13</v>
      </c>
      <c r="I40" s="28">
        <v>246652.39</v>
      </c>
      <c r="J40" s="28">
        <v>287564.84000000003</v>
      </c>
      <c r="K40" s="28">
        <v>333699.43</v>
      </c>
      <c r="L40" s="28">
        <v>257070.33</v>
      </c>
      <c r="M40" s="28">
        <v>432452.12</v>
      </c>
      <c r="N40" s="28">
        <v>138663.79</v>
      </c>
      <c r="O40" s="28">
        <v>301708.3</v>
      </c>
      <c r="P40" s="28"/>
      <c r="Q40" s="28">
        <f t="shared" ref="Q40:Q42" si="12">SUM(E40:P40)</f>
        <v>3298010.54</v>
      </c>
    </row>
    <row r="41" spans="1:19" s="29" customFormat="1" x14ac:dyDescent="0.2">
      <c r="A41" s="4" t="s">
        <v>44</v>
      </c>
      <c r="B41" s="4" t="s">
        <v>45</v>
      </c>
      <c r="C41" s="11">
        <v>1487561</v>
      </c>
      <c r="D41" s="11">
        <v>2017133.12</v>
      </c>
      <c r="E41" s="28">
        <v>0</v>
      </c>
      <c r="F41" s="28">
        <v>117485.18</v>
      </c>
      <c r="G41" s="28">
        <v>137565.1</v>
      </c>
      <c r="H41" s="28">
        <v>132812.9</v>
      </c>
      <c r="I41" s="28">
        <v>13211.72</v>
      </c>
      <c r="J41" s="28">
        <v>143338.99</v>
      </c>
      <c r="K41" s="28">
        <v>91882.21</v>
      </c>
      <c r="L41" s="28">
        <v>161211.54</v>
      </c>
      <c r="M41" s="28">
        <v>155063.32999999999</v>
      </c>
      <c r="N41" s="28">
        <v>63863.18</v>
      </c>
      <c r="O41" s="28">
        <v>156780.85</v>
      </c>
      <c r="P41" s="28"/>
      <c r="Q41" s="11">
        <f t="shared" si="12"/>
        <v>1173215</v>
      </c>
    </row>
    <row r="42" spans="1:19" s="29" customFormat="1" x14ac:dyDescent="0.2">
      <c r="A42" s="4" t="s">
        <v>47</v>
      </c>
      <c r="B42" s="4" t="s">
        <v>46</v>
      </c>
      <c r="C42" s="11">
        <v>56249</v>
      </c>
      <c r="D42" s="11">
        <v>56249</v>
      </c>
      <c r="E42" s="28">
        <v>0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11">
        <f t="shared" si="12"/>
        <v>0</v>
      </c>
      <c r="S42" s="39"/>
    </row>
    <row r="43" spans="1:19" s="29" customFormat="1" x14ac:dyDescent="0.2">
      <c r="A43" s="4" t="s">
        <v>49</v>
      </c>
      <c r="B43" s="12" t="s">
        <v>48</v>
      </c>
      <c r="C43" s="11">
        <v>38060</v>
      </c>
      <c r="D43" s="11">
        <v>1333060</v>
      </c>
      <c r="E43" s="28">
        <v>3047</v>
      </c>
      <c r="F43" s="28">
        <v>2875</v>
      </c>
      <c r="G43" s="28">
        <v>2283</v>
      </c>
      <c r="H43" s="28">
        <v>2408</v>
      </c>
      <c r="I43" s="28">
        <v>2412</v>
      </c>
      <c r="J43" s="28">
        <v>2283</v>
      </c>
      <c r="K43" s="28">
        <v>2289</v>
      </c>
      <c r="L43" s="28">
        <v>2412</v>
      </c>
      <c r="M43" s="28">
        <v>2267</v>
      </c>
      <c r="N43" s="28">
        <v>2289</v>
      </c>
      <c r="O43" s="28">
        <v>2283</v>
      </c>
      <c r="P43" s="28"/>
      <c r="Q43" s="28">
        <f>SUM(E43:P43)</f>
        <v>26848</v>
      </c>
    </row>
    <row r="44" spans="1:19" s="29" customFormat="1" x14ac:dyDescent="0.2">
      <c r="A44" s="4" t="s">
        <v>123</v>
      </c>
      <c r="B44" s="4" t="s">
        <v>131</v>
      </c>
      <c r="C44" s="11">
        <v>0</v>
      </c>
      <c r="D44" s="11">
        <f>SUM(D45:D48)</f>
        <v>2370000</v>
      </c>
      <c r="E44" s="11"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>
        <f t="shared" ref="Q44:Q79" si="13">SUM(E44:P44)</f>
        <v>0</v>
      </c>
    </row>
    <row r="45" spans="1:19" s="29" customFormat="1" x14ac:dyDescent="0.2">
      <c r="A45" s="4" t="s">
        <v>255</v>
      </c>
      <c r="B45" s="4" t="s">
        <v>256</v>
      </c>
      <c r="C45" s="11"/>
      <c r="D45" s="11">
        <v>20000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/>
      <c r="Q45" s="11">
        <f t="shared" si="13"/>
        <v>0</v>
      </c>
    </row>
    <row r="46" spans="1:19" s="29" customFormat="1" x14ac:dyDescent="0.2">
      <c r="A46" s="4" t="s">
        <v>257</v>
      </c>
      <c r="B46" s="4" t="s">
        <v>258</v>
      </c>
      <c r="C46" s="11"/>
      <c r="D46" s="11">
        <v>150000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/>
      <c r="Q46" s="11"/>
    </row>
    <row r="47" spans="1:19" s="29" customFormat="1" x14ac:dyDescent="0.2">
      <c r="A47" s="4" t="s">
        <v>259</v>
      </c>
      <c r="B47" s="4" t="s">
        <v>260</v>
      </c>
      <c r="C47" s="11"/>
      <c r="D47" s="11">
        <v>2200000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</row>
    <row r="48" spans="1:19" s="29" customFormat="1" x14ac:dyDescent="0.2">
      <c r="A48" s="4" t="s">
        <v>124</v>
      </c>
      <c r="B48" s="4" t="s">
        <v>132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/>
      <c r="Q48" s="11">
        <f t="shared" si="13"/>
        <v>0</v>
      </c>
      <c r="S48" s="40"/>
    </row>
    <row r="49" spans="1:19" s="29" customFormat="1" x14ac:dyDescent="0.2">
      <c r="A49" s="4" t="s">
        <v>125</v>
      </c>
      <c r="B49" s="4" t="s">
        <v>133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/>
      <c r="Q49" s="11">
        <f t="shared" si="13"/>
        <v>0</v>
      </c>
    </row>
    <row r="50" spans="1:19" s="29" customFormat="1" x14ac:dyDescent="0.2">
      <c r="A50" s="4" t="s">
        <v>126</v>
      </c>
      <c r="B50" s="4" t="s">
        <v>134</v>
      </c>
      <c r="C50" s="11">
        <v>0</v>
      </c>
      <c r="D50" s="11">
        <f>+D51+D52</f>
        <v>8816329.3900000006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/>
      <c r="Q50" s="11">
        <f t="shared" si="13"/>
        <v>0</v>
      </c>
    </row>
    <row r="51" spans="1:19" s="29" customFormat="1" x14ac:dyDescent="0.2">
      <c r="A51" s="4" t="s">
        <v>261</v>
      </c>
      <c r="B51" s="4" t="s">
        <v>262</v>
      </c>
      <c r="C51" s="11"/>
      <c r="D51" s="11">
        <v>8456329.3900000006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/>
      <c r="Q51" s="11"/>
    </row>
    <row r="52" spans="1:19" s="29" customFormat="1" ht="30" x14ac:dyDescent="0.2">
      <c r="A52" s="4" t="s">
        <v>263</v>
      </c>
      <c r="B52" s="4" t="s">
        <v>264</v>
      </c>
      <c r="C52" s="11"/>
      <c r="D52" s="11">
        <v>360000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/>
      <c r="Q52" s="11"/>
    </row>
    <row r="53" spans="1:19" s="29" customFormat="1" x14ac:dyDescent="0.2">
      <c r="A53" s="4" t="s">
        <v>127</v>
      </c>
      <c r="B53" s="4" t="s">
        <v>135</v>
      </c>
      <c r="C53" s="11">
        <f>+C54</f>
        <v>465298476</v>
      </c>
      <c r="D53" s="11">
        <f>+D54</f>
        <v>465298476</v>
      </c>
      <c r="E53" s="11">
        <v>0</v>
      </c>
      <c r="F53" s="11"/>
      <c r="G53" s="11"/>
      <c r="H53" s="11">
        <f>+H54</f>
        <v>155099492</v>
      </c>
      <c r="I53" s="11">
        <f>+I54</f>
        <v>38840471.630000003</v>
      </c>
      <c r="J53" s="11">
        <f>+J54</f>
        <v>0</v>
      </c>
      <c r="K53" s="11">
        <f>+K54</f>
        <v>77680943.260000005</v>
      </c>
      <c r="L53" s="11">
        <f>+L54</f>
        <v>38840471.630000003</v>
      </c>
      <c r="M53" s="11">
        <f>M54</f>
        <v>38840471.630000003</v>
      </c>
      <c r="N53" s="11">
        <f>N54</f>
        <v>0</v>
      </c>
      <c r="O53" s="11">
        <f>O54</f>
        <v>77680943.260000005</v>
      </c>
      <c r="P53" s="11"/>
      <c r="Q53" s="11">
        <f>SUM(E53:P53)</f>
        <v>426982793.40999997</v>
      </c>
    </row>
    <row r="54" spans="1:19" s="29" customFormat="1" x14ac:dyDescent="0.2">
      <c r="A54" s="4" t="s">
        <v>221</v>
      </c>
      <c r="B54" s="4" t="s">
        <v>222</v>
      </c>
      <c r="C54" s="11">
        <v>465298476</v>
      </c>
      <c r="D54" s="11">
        <v>465298476</v>
      </c>
      <c r="E54" s="11"/>
      <c r="F54" s="11"/>
      <c r="G54" s="11"/>
      <c r="H54" s="11">
        <v>155099492</v>
      </c>
      <c r="I54" s="11">
        <v>38840471.630000003</v>
      </c>
      <c r="J54" s="11"/>
      <c r="K54" s="11">
        <v>77680943.260000005</v>
      </c>
      <c r="L54" s="11">
        <v>38840471.630000003</v>
      </c>
      <c r="M54" s="11">
        <v>38840471.630000003</v>
      </c>
      <c r="N54" s="11"/>
      <c r="O54" s="11">
        <v>77680943.260000005</v>
      </c>
      <c r="P54" s="11"/>
      <c r="Q54" s="11"/>
      <c r="S54" s="54"/>
    </row>
    <row r="55" spans="1:19" s="29" customFormat="1" ht="30" x14ac:dyDescent="0.2">
      <c r="A55" s="4" t="s">
        <v>128</v>
      </c>
      <c r="B55" s="4" t="s">
        <v>136</v>
      </c>
      <c r="C55" s="11">
        <v>0</v>
      </c>
      <c r="D55" s="11">
        <f>SUM(D56:D65)</f>
        <v>10170204.949999999</v>
      </c>
      <c r="E55" s="11">
        <v>0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>
        <f t="shared" si="13"/>
        <v>0</v>
      </c>
    </row>
    <row r="56" spans="1:19" s="29" customFormat="1" ht="30" x14ac:dyDescent="0.2">
      <c r="A56" s="4" t="s">
        <v>235</v>
      </c>
      <c r="B56" s="4" t="s">
        <v>238</v>
      </c>
      <c r="C56" s="11"/>
      <c r="D56" s="11">
        <v>1540001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/>
      <c r="Q56" s="11"/>
    </row>
    <row r="57" spans="1:19" s="29" customFormat="1" ht="15" customHeight="1" x14ac:dyDescent="0.2">
      <c r="A57" s="4" t="s">
        <v>236</v>
      </c>
      <c r="B57" s="4" t="s">
        <v>239</v>
      </c>
      <c r="C57" s="11"/>
      <c r="D57" s="11">
        <v>850000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/>
      <c r="Q57" s="11"/>
    </row>
    <row r="58" spans="1:19" s="29" customFormat="1" ht="30" x14ac:dyDescent="0.2">
      <c r="A58" s="4" t="s">
        <v>237</v>
      </c>
      <c r="B58" s="4" t="s">
        <v>240</v>
      </c>
      <c r="C58" s="11"/>
      <c r="D58" s="11">
        <v>60000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/>
      <c r="Q58" s="11"/>
    </row>
    <row r="59" spans="1:19" s="29" customFormat="1" ht="30" x14ac:dyDescent="0.2">
      <c r="A59" s="4" t="s">
        <v>241</v>
      </c>
      <c r="B59" s="4" t="s">
        <v>248</v>
      </c>
      <c r="C59" s="11"/>
      <c r="D59" s="11">
        <v>86955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/>
      <c r="Q59" s="11"/>
    </row>
    <row r="60" spans="1:19" s="29" customFormat="1" ht="30" x14ac:dyDescent="0.2">
      <c r="A60" s="4" t="s">
        <v>242</v>
      </c>
      <c r="B60" s="4" t="s">
        <v>249</v>
      </c>
      <c r="C60" s="11"/>
      <c r="D60" s="11">
        <v>4700000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/>
      <c r="Q60" s="11"/>
    </row>
    <row r="61" spans="1:19" s="29" customFormat="1" ht="30" x14ac:dyDescent="0.2">
      <c r="A61" s="4" t="s">
        <v>243</v>
      </c>
      <c r="B61" s="4" t="s">
        <v>250</v>
      </c>
      <c r="C61" s="11"/>
      <c r="D61" s="11">
        <v>30051.95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/>
      <c r="Q61" s="11"/>
    </row>
    <row r="62" spans="1:19" s="29" customFormat="1" ht="30" x14ac:dyDescent="0.2">
      <c r="A62" s="4" t="s">
        <v>244</v>
      </c>
      <c r="B62" s="4" t="s">
        <v>251</v>
      </c>
      <c r="C62" s="11"/>
      <c r="D62" s="11">
        <v>1273000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/>
      <c r="Q62" s="11"/>
    </row>
    <row r="63" spans="1:19" s="29" customFormat="1" ht="30" x14ac:dyDescent="0.2">
      <c r="A63" s="4" t="s">
        <v>245</v>
      </c>
      <c r="B63" s="4" t="s">
        <v>252</v>
      </c>
      <c r="C63" s="11"/>
      <c r="D63" s="11">
        <v>1450000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/>
      <c r="Q63" s="11"/>
    </row>
    <row r="64" spans="1:19" s="29" customFormat="1" ht="30" x14ac:dyDescent="0.2">
      <c r="A64" s="4" t="s">
        <v>246</v>
      </c>
      <c r="B64" s="4" t="s">
        <v>253</v>
      </c>
      <c r="C64" s="11"/>
      <c r="D64" s="11">
        <v>175000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/>
      <c r="Q64" s="11"/>
    </row>
    <row r="65" spans="1:17" s="29" customFormat="1" ht="30" x14ac:dyDescent="0.2">
      <c r="A65" s="4" t="s">
        <v>247</v>
      </c>
      <c r="B65" s="4" t="s">
        <v>254</v>
      </c>
      <c r="C65" s="11"/>
      <c r="D65" s="11">
        <v>5197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/>
      <c r="Q65" s="11"/>
    </row>
    <row r="66" spans="1:17" s="29" customFormat="1" ht="30" x14ac:dyDescent="0.2">
      <c r="A66" s="4" t="s">
        <v>129</v>
      </c>
      <c r="B66" s="4" t="s">
        <v>137</v>
      </c>
      <c r="C66" s="11">
        <v>0</v>
      </c>
      <c r="D66" s="11">
        <f>SUM(D67:D75)</f>
        <v>12788614.560000001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/>
      <c r="Q66" s="11">
        <f t="shared" si="13"/>
        <v>0</v>
      </c>
    </row>
    <row r="67" spans="1:17" s="29" customFormat="1" x14ac:dyDescent="0.2">
      <c r="A67" s="4" t="s">
        <v>265</v>
      </c>
      <c r="B67" s="4" t="s">
        <v>266</v>
      </c>
      <c r="C67" s="11"/>
      <c r="D67" s="11">
        <v>1200000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/>
      <c r="Q67" s="11"/>
    </row>
    <row r="68" spans="1:17" s="29" customFormat="1" x14ac:dyDescent="0.2">
      <c r="A68" s="4" t="s">
        <v>267</v>
      </c>
      <c r="B68" s="4" t="s">
        <v>268</v>
      </c>
      <c r="C68" s="11"/>
      <c r="D68" s="11">
        <v>50000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/>
      <c r="Q68" s="11"/>
    </row>
    <row r="69" spans="1:17" s="29" customFormat="1" x14ac:dyDescent="0.2">
      <c r="A69" s="4" t="s">
        <v>269</v>
      </c>
      <c r="B69" s="4" t="s">
        <v>270</v>
      </c>
      <c r="C69" s="11"/>
      <c r="D69" s="11">
        <v>563232.80000000005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/>
      <c r="Q69" s="11"/>
    </row>
    <row r="70" spans="1:17" s="29" customFormat="1" x14ac:dyDescent="0.2">
      <c r="A70" s="4" t="s">
        <v>271</v>
      </c>
      <c r="B70" s="4" t="s">
        <v>272</v>
      </c>
      <c r="C70" s="11"/>
      <c r="D70" s="11">
        <v>50000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/>
      <c r="Q70" s="11"/>
    </row>
    <row r="71" spans="1:17" s="29" customFormat="1" x14ac:dyDescent="0.2">
      <c r="A71" s="4" t="s">
        <v>273</v>
      </c>
      <c r="B71" s="4" t="s">
        <v>274</v>
      </c>
      <c r="C71" s="11"/>
      <c r="D71" s="11">
        <v>500000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/>
      <c r="Q71" s="11"/>
    </row>
    <row r="72" spans="1:17" s="29" customFormat="1" x14ac:dyDescent="0.2">
      <c r="A72" s="4" t="s">
        <v>275</v>
      </c>
      <c r="B72" s="4" t="s">
        <v>276</v>
      </c>
      <c r="C72" s="11"/>
      <c r="D72" s="11">
        <v>5400000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/>
      <c r="Q72" s="11"/>
    </row>
    <row r="73" spans="1:17" s="29" customFormat="1" x14ac:dyDescent="0.2">
      <c r="A73" s="4" t="s">
        <v>277</v>
      </c>
      <c r="B73" s="4" t="s">
        <v>278</v>
      </c>
      <c r="C73" s="11"/>
      <c r="D73" s="11">
        <v>1460000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/>
      <c r="Q73" s="11"/>
    </row>
    <row r="74" spans="1:17" s="29" customFormat="1" x14ac:dyDescent="0.2">
      <c r="A74" s="4" t="s">
        <v>279</v>
      </c>
      <c r="B74" s="4" t="s">
        <v>280</v>
      </c>
      <c r="C74" s="11"/>
      <c r="D74" s="11">
        <v>1543000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/>
      <c r="Q74" s="11"/>
    </row>
    <row r="75" spans="1:17" s="29" customFormat="1" x14ac:dyDescent="0.2">
      <c r="A75" s="4" t="s">
        <v>281</v>
      </c>
      <c r="B75" s="4" t="s">
        <v>282</v>
      </c>
      <c r="C75" s="11"/>
      <c r="D75" s="11">
        <v>2022381.76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/>
      <c r="Q75" s="11"/>
    </row>
    <row r="76" spans="1:17" s="29" customFormat="1" x14ac:dyDescent="0.2">
      <c r="A76" s="4" t="s">
        <v>130</v>
      </c>
      <c r="B76" s="4" t="s">
        <v>138</v>
      </c>
      <c r="C76" s="11">
        <v>0</v>
      </c>
      <c r="D76" s="11">
        <f>+D77+D78</f>
        <v>6550750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/>
      <c r="Q76" s="11">
        <f t="shared" si="13"/>
        <v>0</v>
      </c>
    </row>
    <row r="77" spans="1:17" s="29" customFormat="1" x14ac:dyDescent="0.2">
      <c r="A77" s="4" t="s">
        <v>283</v>
      </c>
      <c r="B77" s="4" t="s">
        <v>284</v>
      </c>
      <c r="C77" s="11"/>
      <c r="D77" s="11">
        <v>2693000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/>
      <c r="Q77" s="11"/>
    </row>
    <row r="78" spans="1:17" s="29" customFormat="1" x14ac:dyDescent="0.2">
      <c r="A78" s="4" t="s">
        <v>285</v>
      </c>
      <c r="B78" s="4" t="s">
        <v>286</v>
      </c>
      <c r="C78" s="11"/>
      <c r="D78" s="11">
        <v>3857750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/>
      <c r="Q78" s="11"/>
    </row>
    <row r="79" spans="1:17" s="26" customFormat="1" x14ac:dyDescent="0.2">
      <c r="A79" s="41">
        <v>2.2999999999999998</v>
      </c>
      <c r="B79" s="42" t="s">
        <v>50</v>
      </c>
      <c r="C79" s="43">
        <f>+C97+C89+C104+C83</f>
        <v>16535000</v>
      </c>
      <c r="D79" s="43">
        <f>+D97+D89+D104+D83+D86+D80+D91+D94</f>
        <v>25606081.399999995</v>
      </c>
      <c r="E79" s="43">
        <f>+E80+E83+E86+E94+E97+E103+E104+E89</f>
        <v>0</v>
      </c>
      <c r="F79" s="43">
        <f>+F80+F83+F86+F94+F97+F103+F104+F89</f>
        <v>0</v>
      </c>
      <c r="G79" s="43">
        <f>+G80+G83+G86+G94+G97+G103+G104+G89</f>
        <v>481459.5</v>
      </c>
      <c r="H79" s="43">
        <f>+H97+H89+H104+H83+H88</f>
        <v>654275.49999999988</v>
      </c>
      <c r="I79" s="43">
        <f>+I97+I89+I104+I83+I88</f>
        <v>1500000</v>
      </c>
      <c r="J79" s="43">
        <f>+J97+J89+J104+J83+J88</f>
        <v>528000</v>
      </c>
      <c r="K79" s="43">
        <f>+K97+K89+K104+K83+K88</f>
        <v>1782976.9</v>
      </c>
      <c r="L79" s="43">
        <f>+L97+L89+L104+L83+L88</f>
        <v>543500</v>
      </c>
      <c r="M79" s="43">
        <f>+M97+M89+M104+M83+M88</f>
        <v>2287283.5</v>
      </c>
      <c r="N79" s="43">
        <f>+N97+N89+N104+N83+N88</f>
        <v>552000</v>
      </c>
      <c r="O79" s="43">
        <f>+O97+O89+O104+O83+O88</f>
        <v>613137.17999999993</v>
      </c>
      <c r="P79" s="43">
        <f>+P97+P89+P104+P83+P88</f>
        <v>0</v>
      </c>
      <c r="Q79" s="35">
        <f t="shared" si="13"/>
        <v>8942632.5800000001</v>
      </c>
    </row>
    <row r="80" spans="1:17" s="29" customFormat="1" x14ac:dyDescent="0.2">
      <c r="A80" s="4" t="s">
        <v>139</v>
      </c>
      <c r="B80" s="4" t="s">
        <v>140</v>
      </c>
      <c r="C80" s="11">
        <v>0</v>
      </c>
      <c r="D80" s="11">
        <f>+D81+D82</f>
        <v>425875</v>
      </c>
      <c r="E80" s="28">
        <v>0</v>
      </c>
      <c r="F80" s="28">
        <v>0</v>
      </c>
      <c r="G80" s="28">
        <v>0</v>
      </c>
      <c r="H80" s="28"/>
      <c r="I80" s="28">
        <v>0</v>
      </c>
      <c r="J80" s="28"/>
      <c r="K80" s="11"/>
      <c r="L80" s="11"/>
      <c r="M80" s="11"/>
      <c r="N80" s="11"/>
      <c r="O80" s="11"/>
      <c r="P80" s="11"/>
      <c r="Q80" s="11">
        <f>SUM(E80:P80)</f>
        <v>0</v>
      </c>
    </row>
    <row r="81" spans="1:19" s="29" customFormat="1" x14ac:dyDescent="0.2">
      <c r="A81" s="4" t="s">
        <v>287</v>
      </c>
      <c r="B81" s="4" t="s">
        <v>288</v>
      </c>
      <c r="C81" s="11"/>
      <c r="D81" s="11">
        <v>140000</v>
      </c>
      <c r="E81" s="28"/>
      <c r="F81" s="28"/>
      <c r="G81" s="28"/>
      <c r="H81" s="28"/>
      <c r="I81" s="28">
        <v>0</v>
      </c>
      <c r="J81" s="28"/>
      <c r="K81" s="11"/>
      <c r="L81" s="11"/>
      <c r="M81" s="11"/>
      <c r="N81" s="11"/>
      <c r="O81" s="11"/>
      <c r="P81" s="11"/>
      <c r="Q81" s="11"/>
    </row>
    <row r="82" spans="1:19" s="29" customFormat="1" x14ac:dyDescent="0.2">
      <c r="A82" s="4" t="s">
        <v>289</v>
      </c>
      <c r="B82" s="4" t="s">
        <v>290</v>
      </c>
      <c r="C82" s="11"/>
      <c r="D82" s="11">
        <v>285875</v>
      </c>
      <c r="E82" s="28"/>
      <c r="F82" s="28"/>
      <c r="G82" s="28"/>
      <c r="H82" s="28"/>
      <c r="I82" s="28">
        <v>0</v>
      </c>
      <c r="J82" s="28"/>
      <c r="K82" s="11"/>
      <c r="L82" s="11"/>
      <c r="M82" s="11"/>
      <c r="N82" s="11"/>
      <c r="O82" s="11"/>
      <c r="P82" s="11"/>
      <c r="Q82" s="11"/>
    </row>
    <row r="83" spans="1:19" s="29" customFormat="1" x14ac:dyDescent="0.2">
      <c r="A83" s="4" t="s">
        <v>69</v>
      </c>
      <c r="B83" s="4" t="s">
        <v>68</v>
      </c>
      <c r="C83" s="11">
        <f>+C85</f>
        <v>900000</v>
      </c>
      <c r="D83" s="11">
        <f>SUM(D84:D85)</f>
        <v>1594572.08</v>
      </c>
      <c r="E83" s="28">
        <v>0</v>
      </c>
      <c r="F83" s="28">
        <v>0</v>
      </c>
      <c r="G83" s="28">
        <v>0</v>
      </c>
      <c r="H83" s="28">
        <f>+H84</f>
        <v>2072.08</v>
      </c>
      <c r="I83" s="28">
        <v>0</v>
      </c>
      <c r="J83" s="11"/>
      <c r="K83" s="28">
        <f>K85</f>
        <v>22000</v>
      </c>
      <c r="L83" s="28">
        <f>L85</f>
        <v>0</v>
      </c>
      <c r="M83" s="28">
        <f>M85</f>
        <v>0</v>
      </c>
      <c r="N83" s="28">
        <f>N85</f>
        <v>0</v>
      </c>
      <c r="O83" s="11"/>
      <c r="P83" s="28"/>
      <c r="Q83" s="28">
        <f>SUM(E83:P83)</f>
        <v>24072.080000000002</v>
      </c>
    </row>
    <row r="84" spans="1:19" s="29" customFormat="1" x14ac:dyDescent="0.2">
      <c r="A84" s="4" t="s">
        <v>225</v>
      </c>
      <c r="B84" s="4" t="s">
        <v>226</v>
      </c>
      <c r="C84" s="11"/>
      <c r="D84" s="11">
        <v>12572.08</v>
      </c>
      <c r="E84" s="28"/>
      <c r="F84" s="28"/>
      <c r="G84" s="28"/>
      <c r="H84" s="28">
        <v>2072.08</v>
      </c>
      <c r="I84" s="28">
        <v>0</v>
      </c>
      <c r="J84" s="11"/>
      <c r="K84" s="11"/>
      <c r="L84" s="11"/>
      <c r="M84" s="11"/>
      <c r="N84" s="11"/>
      <c r="O84" s="11"/>
      <c r="P84" s="28"/>
      <c r="Q84" s="28"/>
    </row>
    <row r="85" spans="1:19" s="29" customFormat="1" x14ac:dyDescent="0.2">
      <c r="A85" s="4" t="s">
        <v>71</v>
      </c>
      <c r="B85" s="4" t="s">
        <v>70</v>
      </c>
      <c r="C85" s="11">
        <v>900000</v>
      </c>
      <c r="D85" s="11">
        <v>1582000</v>
      </c>
      <c r="E85" s="28">
        <v>0</v>
      </c>
      <c r="F85" s="28"/>
      <c r="G85" s="28"/>
      <c r="H85" s="28"/>
      <c r="I85" s="28">
        <v>0</v>
      </c>
      <c r="J85" s="11"/>
      <c r="K85" s="11">
        <v>22000</v>
      </c>
      <c r="L85" s="11"/>
      <c r="M85" s="11"/>
      <c r="N85" s="28"/>
      <c r="O85" s="28"/>
      <c r="P85" s="28"/>
      <c r="Q85" s="28">
        <f t="shared" ref="Q85:Q108" si="14">SUM(E85:P85)</f>
        <v>22000</v>
      </c>
    </row>
    <row r="86" spans="1:19" s="29" customFormat="1" x14ac:dyDescent="0.2">
      <c r="A86" s="4" t="s">
        <v>141</v>
      </c>
      <c r="B86" s="4" t="s">
        <v>142</v>
      </c>
      <c r="C86" s="11">
        <v>0</v>
      </c>
      <c r="D86" s="11">
        <f>+D87+D88</f>
        <v>1449515.24</v>
      </c>
      <c r="E86" s="11">
        <v>0</v>
      </c>
      <c r="F86" s="11">
        <v>0</v>
      </c>
      <c r="G86" s="11">
        <v>0</v>
      </c>
      <c r="H86" s="11">
        <f>+H88</f>
        <v>16659.240000000002</v>
      </c>
      <c r="I86" s="11">
        <v>0</v>
      </c>
      <c r="J86" s="11"/>
      <c r="K86" s="11"/>
      <c r="L86" s="11"/>
      <c r="M86" s="11"/>
      <c r="N86" s="11"/>
      <c r="O86" s="11"/>
      <c r="P86" s="11"/>
      <c r="Q86" s="11">
        <f t="shared" si="14"/>
        <v>16659.240000000002</v>
      </c>
    </row>
    <row r="87" spans="1:19" s="29" customFormat="1" x14ac:dyDescent="0.2">
      <c r="A87" s="4" t="s">
        <v>291</v>
      </c>
      <c r="B87" s="4" t="s">
        <v>292</v>
      </c>
      <c r="C87" s="11"/>
      <c r="D87" s="11">
        <v>397760</v>
      </c>
      <c r="E87" s="11"/>
      <c r="F87" s="11"/>
      <c r="G87" s="11"/>
      <c r="H87" s="11"/>
      <c r="I87" s="11">
        <v>0</v>
      </c>
      <c r="J87" s="11"/>
      <c r="K87" s="11"/>
      <c r="L87" s="11"/>
      <c r="M87" s="11"/>
      <c r="N87" s="11"/>
      <c r="O87" s="11"/>
      <c r="P87" s="11"/>
      <c r="Q87" s="11"/>
    </row>
    <row r="88" spans="1:19" s="29" customFormat="1" x14ac:dyDescent="0.2">
      <c r="A88" s="4" t="s">
        <v>227</v>
      </c>
      <c r="B88" s="4" t="s">
        <v>228</v>
      </c>
      <c r="C88" s="11"/>
      <c r="D88" s="11">
        <v>1051755.24</v>
      </c>
      <c r="E88" s="11"/>
      <c r="F88" s="11"/>
      <c r="G88" s="11"/>
      <c r="H88" s="11">
        <v>16659.240000000002</v>
      </c>
      <c r="I88" s="11">
        <v>0</v>
      </c>
      <c r="J88" s="11"/>
      <c r="K88" s="11"/>
      <c r="L88" s="11"/>
      <c r="M88" s="11"/>
      <c r="N88" s="11"/>
      <c r="O88" s="11"/>
      <c r="P88" s="11"/>
      <c r="Q88" s="11"/>
    </row>
    <row r="89" spans="1:19" s="29" customFormat="1" x14ac:dyDescent="0.2">
      <c r="A89" s="4" t="s">
        <v>73</v>
      </c>
      <c r="B89" s="4" t="s">
        <v>72</v>
      </c>
      <c r="C89" s="11">
        <f>+C90</f>
        <v>2000000</v>
      </c>
      <c r="D89" s="11">
        <f>+D90</f>
        <v>1016000</v>
      </c>
      <c r="E89" s="11">
        <f t="shared" ref="E89:F89" si="15">SUM(E90)</f>
        <v>0</v>
      </c>
      <c r="F89" s="11">
        <f t="shared" si="15"/>
        <v>0</v>
      </c>
      <c r="G89" s="11">
        <f>SUM(G90)</f>
        <v>361748.5</v>
      </c>
      <c r="H89" s="11"/>
      <c r="I89" s="28">
        <v>0</v>
      </c>
      <c r="J89" s="11"/>
      <c r="K89" s="11">
        <f>SUM(K90)</f>
        <v>294251.5</v>
      </c>
      <c r="L89" s="11">
        <f>SUM(L90)</f>
        <v>0</v>
      </c>
      <c r="M89" s="11">
        <f>SUM(M90)</f>
        <v>0</v>
      </c>
      <c r="N89" s="11">
        <f>SUM(N90)</f>
        <v>0</v>
      </c>
      <c r="O89" s="11"/>
      <c r="P89" s="11"/>
      <c r="Q89" s="28">
        <f>SUM(E89:P89)</f>
        <v>656000</v>
      </c>
    </row>
    <row r="90" spans="1:19" s="29" customFormat="1" x14ac:dyDescent="0.2">
      <c r="A90" s="4" t="s">
        <v>75</v>
      </c>
      <c r="B90" s="4" t="s">
        <v>74</v>
      </c>
      <c r="C90" s="11">
        <v>2000000</v>
      </c>
      <c r="D90" s="11">
        <v>1016000</v>
      </c>
      <c r="E90" s="28">
        <v>0</v>
      </c>
      <c r="F90" s="28">
        <v>0</v>
      </c>
      <c r="G90" s="28">
        <v>361748.5</v>
      </c>
      <c r="H90" s="28"/>
      <c r="I90" s="28">
        <v>0</v>
      </c>
      <c r="J90" s="11"/>
      <c r="K90" s="11">
        <v>294251.5</v>
      </c>
      <c r="L90" s="11"/>
      <c r="M90" s="11"/>
      <c r="N90" s="11"/>
      <c r="O90" s="11"/>
      <c r="P90" s="28"/>
      <c r="Q90" s="28">
        <f t="shared" si="14"/>
        <v>656000</v>
      </c>
    </row>
    <row r="91" spans="1:19" s="29" customFormat="1" x14ac:dyDescent="0.2">
      <c r="A91" s="4" t="s">
        <v>143</v>
      </c>
      <c r="B91" s="4" t="s">
        <v>145</v>
      </c>
      <c r="C91" s="11">
        <v>0</v>
      </c>
      <c r="D91" s="11">
        <f>+D92+D93</f>
        <v>1943000</v>
      </c>
      <c r="E91" s="11">
        <v>0</v>
      </c>
      <c r="F91" s="11"/>
      <c r="G91" s="11">
        <v>0</v>
      </c>
      <c r="H91" s="11"/>
      <c r="I91" s="11">
        <v>0</v>
      </c>
      <c r="J91" s="11"/>
      <c r="K91" s="11"/>
      <c r="L91" s="11"/>
      <c r="M91" s="11"/>
      <c r="N91" s="11"/>
      <c r="O91" s="11"/>
      <c r="P91" s="11"/>
      <c r="Q91" s="11">
        <f>SUM(E91:P91)</f>
        <v>0</v>
      </c>
    </row>
    <row r="92" spans="1:19" s="29" customFormat="1" x14ac:dyDescent="0.2">
      <c r="A92" s="4" t="s">
        <v>293</v>
      </c>
      <c r="B92" s="4" t="s">
        <v>294</v>
      </c>
      <c r="C92" s="11"/>
      <c r="D92" s="11">
        <v>1843000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/>
    </row>
    <row r="93" spans="1:19" s="29" customFormat="1" x14ac:dyDescent="0.2">
      <c r="A93" s="4" t="s">
        <v>295</v>
      </c>
      <c r="B93" s="4" t="s">
        <v>296</v>
      </c>
      <c r="C93" s="11"/>
      <c r="D93" s="11">
        <v>100000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/>
    </row>
    <row r="94" spans="1:19" s="29" customFormat="1" ht="30" x14ac:dyDescent="0.2">
      <c r="A94" s="4" t="s">
        <v>144</v>
      </c>
      <c r="B94" s="4" t="s">
        <v>146</v>
      </c>
      <c r="C94" s="11">
        <v>0</v>
      </c>
      <c r="D94" s="11">
        <f>+D95+D96</f>
        <v>587588.07999999996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f t="shared" si="14"/>
        <v>0</v>
      </c>
      <c r="S94" s="28"/>
    </row>
    <row r="95" spans="1:19" s="29" customFormat="1" x14ac:dyDescent="0.2">
      <c r="A95" s="4" t="s">
        <v>297</v>
      </c>
      <c r="B95" s="4" t="s">
        <v>298</v>
      </c>
      <c r="C95" s="11"/>
      <c r="D95" s="11">
        <v>585000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/>
      <c r="S95" s="28"/>
    </row>
    <row r="96" spans="1:19" s="29" customFormat="1" x14ac:dyDescent="0.2">
      <c r="A96" s="4" t="s">
        <v>299</v>
      </c>
      <c r="B96" s="4" t="s">
        <v>300</v>
      </c>
      <c r="C96" s="11"/>
      <c r="D96" s="11">
        <v>2588.08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/>
      <c r="S96" s="28"/>
    </row>
    <row r="97" spans="1:18" s="29" customFormat="1" ht="30" x14ac:dyDescent="0.2">
      <c r="A97" s="4" t="s">
        <v>51</v>
      </c>
      <c r="B97" s="4" t="s">
        <v>52</v>
      </c>
      <c r="C97" s="11">
        <f>+C98</f>
        <v>9300000</v>
      </c>
      <c r="D97" s="11">
        <f>SUM(D98:D102)</f>
        <v>10107441</v>
      </c>
      <c r="E97" s="11">
        <f t="shared" ref="E97:G97" si="16">SUM(E98:E99)</f>
        <v>0</v>
      </c>
      <c r="F97" s="11">
        <f t="shared" si="16"/>
        <v>0</v>
      </c>
      <c r="G97" s="11">
        <f t="shared" si="16"/>
        <v>0</v>
      </c>
      <c r="H97" s="11">
        <f>SUM(H98:H99)</f>
        <v>18816</v>
      </c>
      <c r="I97" s="11">
        <f>SUM(I98:I99)</f>
        <v>1500000</v>
      </c>
      <c r="J97" s="11">
        <f>SUM(J98:J99)</f>
        <v>528000</v>
      </c>
      <c r="K97" s="11">
        <f>SUM(K98:K99)</f>
        <v>503000</v>
      </c>
      <c r="L97" s="11">
        <f>SUM(L98:L99)</f>
        <v>543500</v>
      </c>
      <c r="M97" s="11">
        <f>M98</f>
        <v>2287283.5</v>
      </c>
      <c r="N97" s="11">
        <f>N98</f>
        <v>552000</v>
      </c>
      <c r="O97" s="11">
        <f>O98</f>
        <v>543000</v>
      </c>
      <c r="P97" s="11"/>
      <c r="Q97" s="28">
        <f>SUM(E97:P97)</f>
        <v>6475599.5</v>
      </c>
    </row>
    <row r="98" spans="1:18" s="29" customFormat="1" x14ac:dyDescent="0.2">
      <c r="A98" s="4" t="s">
        <v>53</v>
      </c>
      <c r="B98" s="4" t="s">
        <v>54</v>
      </c>
      <c r="C98" s="11">
        <v>9300000</v>
      </c>
      <c r="D98" s="11">
        <v>9300000</v>
      </c>
      <c r="E98" s="28">
        <v>0</v>
      </c>
      <c r="F98" s="28">
        <v>0</v>
      </c>
      <c r="G98" s="44"/>
      <c r="H98" s="28"/>
      <c r="I98" s="28">
        <v>1500000</v>
      </c>
      <c r="J98" s="28">
        <v>528000</v>
      </c>
      <c r="K98" s="28">
        <v>503000</v>
      </c>
      <c r="L98" s="28">
        <v>543500</v>
      </c>
      <c r="M98" s="28">
        <v>2287283.5</v>
      </c>
      <c r="N98" s="28">
        <v>552000</v>
      </c>
      <c r="O98" s="28">
        <v>543000</v>
      </c>
      <c r="P98" s="28"/>
      <c r="Q98" s="28">
        <f>SUM(E98:P98)</f>
        <v>6456783.5</v>
      </c>
    </row>
    <row r="99" spans="1:18" s="29" customFormat="1" ht="30" x14ac:dyDescent="0.2">
      <c r="A99" s="4" t="s">
        <v>230</v>
      </c>
      <c r="B99" s="4" t="s">
        <v>229</v>
      </c>
      <c r="C99" s="11"/>
      <c r="D99" s="11">
        <v>246976</v>
      </c>
      <c r="E99" s="11">
        <v>0</v>
      </c>
      <c r="F99" s="11"/>
      <c r="G99" s="11"/>
      <c r="H99" s="11">
        <v>18816</v>
      </c>
      <c r="I99" s="11"/>
      <c r="J99" s="11"/>
      <c r="K99" s="11"/>
      <c r="L99" s="11"/>
      <c r="M99" s="11"/>
      <c r="N99" s="11"/>
      <c r="O99" s="11"/>
      <c r="P99" s="11"/>
      <c r="Q99" s="28"/>
    </row>
    <row r="100" spans="1:18" s="29" customFormat="1" x14ac:dyDescent="0.2">
      <c r="A100" s="4" t="s">
        <v>301</v>
      </c>
      <c r="B100" s="4" t="s">
        <v>302</v>
      </c>
      <c r="C100" s="11"/>
      <c r="D100" s="11">
        <v>3465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/>
      <c r="Q100" s="28"/>
    </row>
    <row r="101" spans="1:18" s="29" customFormat="1" ht="30" x14ac:dyDescent="0.2">
      <c r="A101" s="4" t="s">
        <v>303</v>
      </c>
      <c r="B101" s="4" t="s">
        <v>304</v>
      </c>
      <c r="C101" s="11"/>
      <c r="D101" s="11">
        <v>375000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/>
      <c r="Q101" s="28"/>
    </row>
    <row r="102" spans="1:18" s="29" customFormat="1" x14ac:dyDescent="0.2">
      <c r="A102" s="4" t="s">
        <v>305</v>
      </c>
      <c r="B102" s="4" t="s">
        <v>306</v>
      </c>
      <c r="C102" s="11"/>
      <c r="D102" s="11">
        <v>182000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/>
      <c r="Q102" s="28"/>
    </row>
    <row r="103" spans="1:18" s="29" customFormat="1" ht="30" x14ac:dyDescent="0.2">
      <c r="A103" s="4" t="s">
        <v>147</v>
      </c>
      <c r="B103" s="4" t="s">
        <v>148</v>
      </c>
      <c r="C103" s="11">
        <v>0</v>
      </c>
      <c r="D103" s="11">
        <v>0</v>
      </c>
      <c r="E103" s="28">
        <v>0</v>
      </c>
      <c r="F103" s="28">
        <v>0</v>
      </c>
      <c r="G103" s="44">
        <v>0</v>
      </c>
      <c r="H103" s="28"/>
      <c r="I103" s="28"/>
      <c r="J103" s="28"/>
      <c r="K103" s="28"/>
      <c r="L103" s="28"/>
      <c r="M103" s="28"/>
      <c r="N103" s="11"/>
      <c r="O103" s="11"/>
      <c r="P103" s="11"/>
      <c r="Q103" s="11">
        <f>SUM(E103:P103)</f>
        <v>0</v>
      </c>
      <c r="R103" s="30"/>
    </row>
    <row r="104" spans="1:18" s="29" customFormat="1" x14ac:dyDescent="0.2">
      <c r="A104" s="4" t="s">
        <v>76</v>
      </c>
      <c r="B104" s="4" t="s">
        <v>77</v>
      </c>
      <c r="C104" s="11">
        <f>SUM(C105:C108)</f>
        <v>4335000</v>
      </c>
      <c r="D104" s="11">
        <f>SUM(D105:D115)</f>
        <v>8482090</v>
      </c>
      <c r="E104" s="49">
        <f t="shared" ref="E104:F104" si="17">SUM(E105:E108)</f>
        <v>0</v>
      </c>
      <c r="F104" s="49">
        <f t="shared" si="17"/>
        <v>0</v>
      </c>
      <c r="G104" s="49">
        <f>SUM(G105:G108)</f>
        <v>119711</v>
      </c>
      <c r="H104" s="49">
        <f>SUM(H105:H108)</f>
        <v>616728.17999999993</v>
      </c>
      <c r="I104" s="11"/>
      <c r="J104" s="11"/>
      <c r="K104" s="11">
        <f>SUM(K105:K108)</f>
        <v>963725.4</v>
      </c>
      <c r="L104" s="11">
        <f t="shared" ref="L104:N104" si="18">SUM(L105:L108)</f>
        <v>0</v>
      </c>
      <c r="M104" s="11">
        <f t="shared" si="18"/>
        <v>0</v>
      </c>
      <c r="N104" s="11">
        <f t="shared" si="18"/>
        <v>0</v>
      </c>
      <c r="O104" s="11">
        <f>SUM(O105:P110)</f>
        <v>70137.179999999993</v>
      </c>
      <c r="P104" s="11"/>
      <c r="Q104" s="28">
        <f>SUM(E104:P104)</f>
        <v>1770301.76</v>
      </c>
    </row>
    <row r="105" spans="1:18" s="29" customFormat="1" x14ac:dyDescent="0.2">
      <c r="A105" s="4" t="s">
        <v>93</v>
      </c>
      <c r="B105" s="4" t="s">
        <v>307</v>
      </c>
      <c r="C105" s="11">
        <v>660000</v>
      </c>
      <c r="D105" s="11">
        <v>602554.57999999996</v>
      </c>
      <c r="E105" s="28">
        <v>0</v>
      </c>
      <c r="F105" s="44">
        <v>0</v>
      </c>
      <c r="G105" s="44"/>
      <c r="H105" s="28">
        <v>82164.58</v>
      </c>
      <c r="I105" s="28"/>
      <c r="J105" s="28"/>
      <c r="K105" s="28"/>
      <c r="L105" s="28"/>
      <c r="M105" s="28"/>
      <c r="N105" s="28"/>
      <c r="O105" s="28"/>
      <c r="P105" s="28"/>
      <c r="Q105" s="28">
        <v>0</v>
      </c>
    </row>
    <row r="106" spans="1:18" s="29" customFormat="1" x14ac:dyDescent="0.2">
      <c r="A106" s="4" t="s">
        <v>308</v>
      </c>
      <c r="B106" s="4" t="s">
        <v>309</v>
      </c>
      <c r="C106" s="11"/>
      <c r="D106" s="11">
        <v>13468.46</v>
      </c>
      <c r="E106" s="28"/>
      <c r="F106" s="44"/>
      <c r="G106" s="44"/>
      <c r="H106" s="28"/>
      <c r="I106" s="28"/>
      <c r="J106" s="28"/>
      <c r="K106" s="28"/>
      <c r="L106" s="28"/>
      <c r="M106" s="28"/>
      <c r="N106" s="28"/>
      <c r="O106" s="28"/>
      <c r="P106" s="28"/>
      <c r="Q106" s="28"/>
    </row>
    <row r="107" spans="1:18" s="70" customFormat="1" ht="22.5" customHeight="1" x14ac:dyDescent="0.2">
      <c r="A107" s="69" t="s">
        <v>231</v>
      </c>
      <c r="B107" s="69" t="s">
        <v>232</v>
      </c>
      <c r="C107" s="11"/>
      <c r="D107" s="11">
        <v>656179.16</v>
      </c>
      <c r="E107" s="28"/>
      <c r="F107" s="44"/>
      <c r="G107" s="44"/>
      <c r="H107" s="28"/>
      <c r="I107" s="28"/>
      <c r="J107" s="28"/>
      <c r="K107" s="28"/>
      <c r="L107" s="28"/>
      <c r="M107" s="28"/>
      <c r="N107" s="28"/>
      <c r="O107" s="28">
        <v>3132.06</v>
      </c>
      <c r="P107" s="28"/>
      <c r="Q107" s="28"/>
    </row>
    <row r="108" spans="1:18" s="29" customFormat="1" x14ac:dyDescent="0.2">
      <c r="A108" s="4" t="s">
        <v>79</v>
      </c>
      <c r="B108" s="4" t="s">
        <v>78</v>
      </c>
      <c r="C108" s="11">
        <v>3675000</v>
      </c>
      <c r="D108" s="11">
        <v>4239063.07</v>
      </c>
      <c r="E108" s="28">
        <v>0</v>
      </c>
      <c r="F108" s="44">
        <v>0</v>
      </c>
      <c r="G108" s="28">
        <v>119711</v>
      </c>
      <c r="H108" s="28">
        <v>534563.6</v>
      </c>
      <c r="I108" s="28"/>
      <c r="J108" s="28"/>
      <c r="K108" s="28">
        <v>963725.4</v>
      </c>
      <c r="L108" s="28"/>
      <c r="M108" s="28"/>
      <c r="N108" s="28"/>
      <c r="O108" s="28"/>
      <c r="P108" s="28"/>
      <c r="Q108" s="28">
        <f t="shared" si="14"/>
        <v>1618000</v>
      </c>
    </row>
    <row r="109" spans="1:18" s="29" customFormat="1" x14ac:dyDescent="0.2">
      <c r="A109" s="4" t="s">
        <v>310</v>
      </c>
      <c r="B109" s="4" t="s">
        <v>311</v>
      </c>
      <c r="C109" s="11"/>
      <c r="D109" s="11">
        <v>1418800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/>
      <c r="P109" s="28"/>
      <c r="Q109" s="28"/>
    </row>
    <row r="110" spans="1:18" s="29" customFormat="1" x14ac:dyDescent="0.2">
      <c r="A110" s="4" t="s">
        <v>233</v>
      </c>
      <c r="B110" s="4" t="s">
        <v>234</v>
      </c>
      <c r="C110" s="11"/>
      <c r="D110" s="11">
        <v>609000.01</v>
      </c>
      <c r="E110" s="28">
        <v>0</v>
      </c>
      <c r="F110" s="28">
        <v>0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67005.119999999995</v>
      </c>
      <c r="P110" s="28"/>
      <c r="Q110" s="28"/>
    </row>
    <row r="111" spans="1:18" s="29" customFormat="1" x14ac:dyDescent="0.2">
      <c r="A111" s="4" t="s">
        <v>312</v>
      </c>
      <c r="B111" s="4" t="s">
        <v>313</v>
      </c>
      <c r="C111" s="11"/>
      <c r="D111" s="11">
        <v>300000</v>
      </c>
      <c r="E111" s="28">
        <v>0</v>
      </c>
      <c r="F111" s="28">
        <v>0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/>
      <c r="P111" s="28"/>
      <c r="Q111" s="28"/>
    </row>
    <row r="112" spans="1:18" s="29" customFormat="1" x14ac:dyDescent="0.2">
      <c r="A112" s="4" t="s">
        <v>314</v>
      </c>
      <c r="B112" s="4" t="s">
        <v>315</v>
      </c>
      <c r="C112" s="11"/>
      <c r="D112" s="11">
        <v>286000</v>
      </c>
      <c r="E112" s="28">
        <v>0</v>
      </c>
      <c r="F112" s="28">
        <v>0</v>
      </c>
      <c r="G112" s="28">
        <v>0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/>
      <c r="P112" s="28"/>
      <c r="Q112" s="28"/>
    </row>
    <row r="113" spans="1:18" s="29" customFormat="1" x14ac:dyDescent="0.2">
      <c r="A113" s="4" t="s">
        <v>316</v>
      </c>
      <c r="B113" s="4" t="s">
        <v>317</v>
      </c>
      <c r="C113" s="11"/>
      <c r="D113" s="11">
        <v>125000</v>
      </c>
      <c r="E113" s="28">
        <v>0</v>
      </c>
      <c r="F113" s="28">
        <v>0</v>
      </c>
      <c r="G113" s="28">
        <v>0</v>
      </c>
      <c r="H113" s="28">
        <v>0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/>
      <c r="P113" s="28"/>
      <c r="Q113" s="28"/>
    </row>
    <row r="114" spans="1:18" s="29" customFormat="1" x14ac:dyDescent="0.2">
      <c r="A114" s="4" t="s">
        <v>318</v>
      </c>
      <c r="B114" s="4" t="s">
        <v>319</v>
      </c>
      <c r="C114" s="11"/>
      <c r="D114" s="11">
        <v>85500</v>
      </c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/>
      <c r="P114" s="28"/>
      <c r="Q114" s="28"/>
    </row>
    <row r="115" spans="1:18" s="29" customFormat="1" x14ac:dyDescent="0.2">
      <c r="A115" s="4" t="s">
        <v>320</v>
      </c>
      <c r="B115" s="4" t="s">
        <v>321</v>
      </c>
      <c r="C115" s="11"/>
      <c r="D115" s="11">
        <v>146524.72</v>
      </c>
      <c r="E115" s="28">
        <v>0</v>
      </c>
      <c r="F115" s="28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/>
      <c r="P115" s="28"/>
      <c r="Q115" s="28"/>
    </row>
    <row r="116" spans="1:18" s="26" customFormat="1" x14ac:dyDescent="0.2">
      <c r="A116" s="41">
        <v>2.4</v>
      </c>
      <c r="B116" s="42" t="s">
        <v>55</v>
      </c>
      <c r="C116" s="43">
        <f>+C117+C120+C121+C122+C123+C124+C125</f>
        <v>17051944204</v>
      </c>
      <c r="D116" s="43">
        <f>+D117+D120+D121+D122+D123+D124+D125</f>
        <v>17043944204</v>
      </c>
      <c r="E116" s="43">
        <f t="shared" ref="E116:H116" si="19">+E117+E120+E121+E122+E123+E124+E125</f>
        <v>1277928868.0899999</v>
      </c>
      <c r="F116" s="43">
        <f t="shared" si="19"/>
        <v>1285436380.1900001</v>
      </c>
      <c r="G116" s="43">
        <f t="shared" si="19"/>
        <v>1285896927.28</v>
      </c>
      <c r="H116" s="43">
        <f t="shared" si="19"/>
        <v>1282164322.1300001</v>
      </c>
      <c r="I116" s="43">
        <v>1285511826.8099999</v>
      </c>
      <c r="J116" s="43">
        <f>+J117+J120+J121+J122+J123+J124+J125</f>
        <v>1282489193.02</v>
      </c>
      <c r="K116" s="43">
        <f>+K117+K120+K121+K122+K123+K124+K125</f>
        <v>1276762124</v>
      </c>
      <c r="L116" s="43">
        <f t="shared" ref="L116:P116" si="20">+L117+L120+L121+L122+L123+L124+L125</f>
        <v>1276440822.28</v>
      </c>
      <c r="M116" s="43">
        <f t="shared" si="20"/>
        <v>1584854738.9200001</v>
      </c>
      <c r="N116" s="43">
        <f t="shared" si="20"/>
        <v>1870586584.0700002</v>
      </c>
      <c r="O116" s="43">
        <f t="shared" si="20"/>
        <v>1809820501.6500001</v>
      </c>
      <c r="P116" s="43">
        <f t="shared" si="20"/>
        <v>0</v>
      </c>
      <c r="Q116" s="35">
        <f>SUM(E116:P116)</f>
        <v>15517892288.440001</v>
      </c>
      <c r="R116" s="27"/>
    </row>
    <row r="117" spans="1:18" s="29" customFormat="1" x14ac:dyDescent="0.2">
      <c r="A117" s="4" t="s">
        <v>56</v>
      </c>
      <c r="B117" s="4" t="s">
        <v>57</v>
      </c>
      <c r="C117" s="11">
        <f t="shared" ref="C117:P117" si="21">SUM(C118:C119)</f>
        <v>17051944204</v>
      </c>
      <c r="D117" s="11">
        <f>SUM(D118:D119)</f>
        <v>17043944204</v>
      </c>
      <c r="E117" s="11">
        <f t="shared" si="21"/>
        <v>1277928868.0899999</v>
      </c>
      <c r="F117" s="11">
        <f t="shared" si="21"/>
        <v>1285436380.1900001</v>
      </c>
      <c r="G117" s="11">
        <f t="shared" si="21"/>
        <v>1285896927.28</v>
      </c>
      <c r="H117" s="11">
        <f t="shared" si="21"/>
        <v>1282164322.1300001</v>
      </c>
      <c r="I117" s="11">
        <f>SUM(I118:I119)</f>
        <v>1285511826.8099999</v>
      </c>
      <c r="J117" s="11">
        <f t="shared" si="21"/>
        <v>1282489193.02</v>
      </c>
      <c r="K117" s="11">
        <f t="shared" si="21"/>
        <v>1276762124</v>
      </c>
      <c r="L117" s="11">
        <f t="shared" si="21"/>
        <v>1276440822.28</v>
      </c>
      <c r="M117" s="11">
        <f t="shared" si="21"/>
        <v>1584854738.9200001</v>
      </c>
      <c r="N117" s="11">
        <f t="shared" si="21"/>
        <v>1870586584.0700002</v>
      </c>
      <c r="O117" s="11">
        <f t="shared" si="21"/>
        <v>1809820501.6500001</v>
      </c>
      <c r="P117" s="11">
        <f t="shared" si="21"/>
        <v>0</v>
      </c>
      <c r="Q117" s="28">
        <f>SUM(E117:P117)</f>
        <v>15517892288.440001</v>
      </c>
    </row>
    <row r="118" spans="1:18" s="29" customFormat="1" x14ac:dyDescent="0.2">
      <c r="A118" s="4" t="s">
        <v>89</v>
      </c>
      <c r="B118" s="4" t="s">
        <v>90</v>
      </c>
      <c r="C118" s="11">
        <v>91588114</v>
      </c>
      <c r="D118" s="11">
        <v>91588114</v>
      </c>
      <c r="E118" s="28">
        <v>6940255.5599999996</v>
      </c>
      <c r="F118" s="28">
        <v>7307699.0300000003</v>
      </c>
      <c r="G118" s="28">
        <v>7301533.21</v>
      </c>
      <c r="H118" s="28">
        <v>5407151.9800000004</v>
      </c>
      <c r="I118" s="28">
        <v>9224180.7100000009</v>
      </c>
      <c r="J118" s="28">
        <v>7298790.5300000003</v>
      </c>
      <c r="K118" s="28">
        <v>7298790.5300000003</v>
      </c>
      <c r="L118" s="28">
        <v>7298790.5300000003</v>
      </c>
      <c r="M118" s="28">
        <v>10052038.699999999</v>
      </c>
      <c r="N118" s="28">
        <v>18346854.649999999</v>
      </c>
      <c r="O118" s="28">
        <v>10052038.699999999</v>
      </c>
      <c r="P118" s="28"/>
      <c r="Q118" s="28">
        <f t="shared" si="7"/>
        <v>96528124.13000001</v>
      </c>
    </row>
    <row r="119" spans="1:18" s="29" customFormat="1" x14ac:dyDescent="0.2">
      <c r="A119" s="4" t="s">
        <v>58</v>
      </c>
      <c r="B119" s="4" t="s">
        <v>59</v>
      </c>
      <c r="C119" s="11">
        <v>16960356090</v>
      </c>
      <c r="D119" s="11">
        <v>16952356090</v>
      </c>
      <c r="E119" s="28">
        <v>1270988612.53</v>
      </c>
      <c r="F119" s="28">
        <v>1278128681.1600001</v>
      </c>
      <c r="G119" s="28">
        <v>1278595394.0699999</v>
      </c>
      <c r="H119" s="28">
        <v>1276757170.1500001</v>
      </c>
      <c r="I119" s="28">
        <v>1276287646.0999999</v>
      </c>
      <c r="J119" s="28">
        <v>1275190402.49</v>
      </c>
      <c r="K119" s="28">
        <v>1269463333.47</v>
      </c>
      <c r="L119" s="28">
        <v>1269142031.75</v>
      </c>
      <c r="M119" s="28">
        <v>1574802700.22</v>
      </c>
      <c r="N119" s="28">
        <v>1852239729.4200001</v>
      </c>
      <c r="O119" s="28">
        <v>1799768462.95</v>
      </c>
      <c r="P119" s="28"/>
      <c r="Q119" s="28">
        <f t="shared" si="7"/>
        <v>15421364164.309999</v>
      </c>
    </row>
    <row r="120" spans="1:18" s="29" customFormat="1" ht="30" x14ac:dyDescent="0.2">
      <c r="A120" s="4" t="s">
        <v>149</v>
      </c>
      <c r="B120" s="4" t="s">
        <v>155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/>
      <c r="Q120" s="11">
        <f>SUM(E120:P120)</f>
        <v>0</v>
      </c>
    </row>
    <row r="121" spans="1:18" s="29" customFormat="1" ht="30" x14ac:dyDescent="0.2">
      <c r="A121" s="4" t="s">
        <v>150</v>
      </c>
      <c r="B121" s="4" t="s">
        <v>156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/>
      <c r="Q121" s="11">
        <f>SUM(E121:P121)</f>
        <v>0</v>
      </c>
    </row>
    <row r="122" spans="1:18" s="29" customFormat="1" ht="30" x14ac:dyDescent="0.2">
      <c r="A122" s="4" t="s">
        <v>151</v>
      </c>
      <c r="B122" s="4" t="s">
        <v>157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/>
      <c r="Q122" s="11">
        <f t="shared" si="7"/>
        <v>0</v>
      </c>
    </row>
    <row r="123" spans="1:18" s="29" customFormat="1" ht="30" x14ac:dyDescent="0.2">
      <c r="A123" s="4" t="s">
        <v>152</v>
      </c>
      <c r="B123" s="4" t="s">
        <v>158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/>
      <c r="Q123" s="11">
        <f>SUM(E123:P123)</f>
        <v>0</v>
      </c>
    </row>
    <row r="124" spans="1:18" s="29" customFormat="1" x14ac:dyDescent="0.2">
      <c r="A124" s="4" t="s">
        <v>153</v>
      </c>
      <c r="B124" s="4" t="s">
        <v>159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/>
      <c r="Q124" s="11">
        <f t="shared" si="7"/>
        <v>0</v>
      </c>
    </row>
    <row r="125" spans="1:18" s="29" customFormat="1" ht="30" x14ac:dyDescent="0.2">
      <c r="A125" s="4" t="s">
        <v>154</v>
      </c>
      <c r="B125" s="4" t="s">
        <v>160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/>
      <c r="Q125" s="11">
        <f t="shared" si="7"/>
        <v>0</v>
      </c>
    </row>
    <row r="126" spans="1:18" s="26" customFormat="1" x14ac:dyDescent="0.2">
      <c r="A126" s="41">
        <v>2.5</v>
      </c>
      <c r="B126" s="42" t="s">
        <v>104</v>
      </c>
      <c r="C126" s="43">
        <f>SUM(C127:C133)</f>
        <v>0</v>
      </c>
      <c r="D126" s="43">
        <f t="shared" ref="D126:P126" si="22">SUM(D127:D133)</f>
        <v>0</v>
      </c>
      <c r="E126" s="43">
        <f t="shared" si="22"/>
        <v>0</v>
      </c>
      <c r="F126" s="43">
        <f t="shared" si="22"/>
        <v>0</v>
      </c>
      <c r="G126" s="43">
        <f t="shared" si="22"/>
        <v>0</v>
      </c>
      <c r="H126" s="43">
        <f t="shared" si="22"/>
        <v>0</v>
      </c>
      <c r="I126" s="43">
        <f>SUM(I127:I133)</f>
        <v>0</v>
      </c>
      <c r="J126" s="43">
        <f>SUM(J127:J133)</f>
        <v>0</v>
      </c>
      <c r="K126" s="43">
        <f t="shared" si="22"/>
        <v>0</v>
      </c>
      <c r="L126" s="43">
        <f t="shared" si="22"/>
        <v>0</v>
      </c>
      <c r="M126" s="43">
        <f t="shared" si="22"/>
        <v>0</v>
      </c>
      <c r="N126" s="43">
        <f t="shared" si="22"/>
        <v>0</v>
      </c>
      <c r="O126" s="43">
        <f t="shared" si="22"/>
        <v>0</v>
      </c>
      <c r="P126" s="43">
        <f t="shared" si="22"/>
        <v>0</v>
      </c>
      <c r="Q126" s="43">
        <f>SUM(E126:P126)</f>
        <v>0</v>
      </c>
    </row>
    <row r="127" spans="1:18" s="29" customFormat="1" x14ac:dyDescent="0.2">
      <c r="A127" s="4" t="s">
        <v>105</v>
      </c>
      <c r="B127" s="4" t="s">
        <v>112</v>
      </c>
      <c r="C127" s="11">
        <f>+C131</f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f>SUM(E127:P127)</f>
        <v>0</v>
      </c>
    </row>
    <row r="128" spans="1:18" s="29" customFormat="1" ht="30" x14ac:dyDescent="0.2">
      <c r="A128" s="4" t="s">
        <v>106</v>
      </c>
      <c r="B128" s="4" t="s">
        <v>113</v>
      </c>
      <c r="C128" s="11">
        <f t="shared" ref="C128:C132" si="23">+C132</f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f t="shared" ref="Q128:Q133" si="24">SUM(E128:P128)</f>
        <v>0</v>
      </c>
    </row>
    <row r="129" spans="1:17" s="29" customFormat="1" ht="30" x14ac:dyDescent="0.2">
      <c r="A129" s="4" t="s">
        <v>107</v>
      </c>
      <c r="B129" s="4" t="s">
        <v>114</v>
      </c>
      <c r="C129" s="11">
        <f t="shared" si="23"/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f t="shared" si="24"/>
        <v>0</v>
      </c>
    </row>
    <row r="130" spans="1:17" s="29" customFormat="1" ht="30" x14ac:dyDescent="0.2">
      <c r="A130" s="4" t="s">
        <v>108</v>
      </c>
      <c r="B130" s="4" t="s">
        <v>115</v>
      </c>
      <c r="C130" s="11">
        <f t="shared" si="23"/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f t="shared" si="24"/>
        <v>0</v>
      </c>
    </row>
    <row r="131" spans="1:17" s="29" customFormat="1" ht="30" x14ac:dyDescent="0.2">
      <c r="A131" s="4" t="s">
        <v>109</v>
      </c>
      <c r="B131" s="4" t="s">
        <v>116</v>
      </c>
      <c r="C131" s="11">
        <f t="shared" si="23"/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f t="shared" si="24"/>
        <v>0</v>
      </c>
    </row>
    <row r="132" spans="1:17" s="29" customFormat="1" x14ac:dyDescent="0.2">
      <c r="A132" s="4" t="s">
        <v>110</v>
      </c>
      <c r="B132" s="4" t="s">
        <v>117</v>
      </c>
      <c r="C132" s="11">
        <f t="shared" si="23"/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f t="shared" si="24"/>
        <v>0</v>
      </c>
    </row>
    <row r="133" spans="1:17" s="29" customFormat="1" ht="30" x14ac:dyDescent="0.2">
      <c r="A133" s="4" t="s">
        <v>111</v>
      </c>
      <c r="B133" s="4" t="s">
        <v>118</v>
      </c>
      <c r="C133" s="11">
        <f>+C142</f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f t="shared" si="24"/>
        <v>0</v>
      </c>
    </row>
    <row r="134" spans="1:17" s="26" customFormat="1" x14ac:dyDescent="0.2">
      <c r="A134" s="41">
        <v>2.6</v>
      </c>
      <c r="B134" s="42" t="s">
        <v>95</v>
      </c>
      <c r="C134" s="43">
        <f>+C135+C142+C145+C147+C152+C153+C154+C156</f>
        <v>0</v>
      </c>
      <c r="D134" s="43">
        <f>+D135+D142+D145+D147+D152+D153+D154+D156+D140</f>
        <v>36982019.700000003</v>
      </c>
      <c r="E134" s="43">
        <f>+E135+E142+E145+E147+E152+E153+E154+E156</f>
        <v>0</v>
      </c>
      <c r="F134" s="43">
        <f>+F135+F142+F145+F147+F152+F153+F154+F156</f>
        <v>0</v>
      </c>
      <c r="G134" s="43">
        <f>+G135+G142+G145+G147+G152+G153+G154+G156</f>
        <v>204281.60000000001</v>
      </c>
      <c r="H134" s="43">
        <f>+H135+H142+H145+H147+H152+H153+H154+H156</f>
        <v>0</v>
      </c>
      <c r="I134" s="43">
        <f>+I135+I142+I145+I147+I152+I153+I154+I156</f>
        <v>0</v>
      </c>
      <c r="J134" s="43">
        <f>+J135+J142+J145+J147+J152+J153+J154+J156</f>
        <v>0</v>
      </c>
      <c r="K134" s="43">
        <f>+K135+K142+K145+K147+K152+K153+K154+K156</f>
        <v>4074038.1</v>
      </c>
      <c r="L134" s="43">
        <f>+L135+L142+L145+L147+L152+L153+L154+L156</f>
        <v>0</v>
      </c>
      <c r="M134" s="43">
        <f>+M135+M142+M145+M147+M152+M153+M154+M156</f>
        <v>0</v>
      </c>
      <c r="N134" s="43">
        <f>+N135+N142+N145+N147+N152+N153+N154+N156</f>
        <v>0</v>
      </c>
      <c r="O134" s="43">
        <f>+O135+O142+O145+O147+O152+O153+O154+O156</f>
        <v>0</v>
      </c>
      <c r="P134" s="43">
        <f>+P135+P142+P145+P147+P152+P153+P154+P156</f>
        <v>0</v>
      </c>
      <c r="Q134" s="35">
        <f>SUM(E134:P134)</f>
        <v>4278319.7</v>
      </c>
    </row>
    <row r="135" spans="1:17" s="29" customFormat="1" x14ac:dyDescent="0.2">
      <c r="A135" s="4" t="s">
        <v>96</v>
      </c>
      <c r="B135" s="4" t="s">
        <v>97</v>
      </c>
      <c r="C135" s="11">
        <f>+C136</f>
        <v>0</v>
      </c>
      <c r="D135" s="11">
        <f>SUM(D136:D139)</f>
        <v>4533019.7</v>
      </c>
      <c r="E135" s="11">
        <f t="shared" ref="E135:H142" si="25">+E136</f>
        <v>0</v>
      </c>
      <c r="F135" s="11">
        <f t="shared" si="25"/>
        <v>0</v>
      </c>
      <c r="G135" s="11">
        <f>+G136</f>
        <v>0</v>
      </c>
      <c r="H135" s="11">
        <f t="shared" si="25"/>
        <v>0</v>
      </c>
      <c r="I135" s="11">
        <f>+I136</f>
        <v>0</v>
      </c>
      <c r="J135" s="11">
        <f>+J136</f>
        <v>0</v>
      </c>
      <c r="K135" s="11">
        <f>+K136</f>
        <v>3154319.7</v>
      </c>
      <c r="L135" s="11">
        <f t="shared" ref="L135:M135" si="26">+L136</f>
        <v>0</v>
      </c>
      <c r="M135" s="11">
        <f t="shared" si="26"/>
        <v>0</v>
      </c>
      <c r="N135" s="11">
        <f>+N136</f>
        <v>0</v>
      </c>
      <c r="O135" s="11">
        <f>+O136</f>
        <v>0</v>
      </c>
      <c r="P135" s="11">
        <f>+P136</f>
        <v>0</v>
      </c>
      <c r="Q135" s="28">
        <f>SUM(E135:P135)</f>
        <v>3154319.7</v>
      </c>
    </row>
    <row r="136" spans="1:17" s="29" customFormat="1" x14ac:dyDescent="0.2">
      <c r="A136" s="4" t="s">
        <v>98</v>
      </c>
      <c r="B136" s="4" t="s">
        <v>99</v>
      </c>
      <c r="C136" s="11">
        <v>0</v>
      </c>
      <c r="D136" s="11">
        <v>3554319.7</v>
      </c>
      <c r="E136" s="11">
        <f>+E140</f>
        <v>0</v>
      </c>
      <c r="F136" s="11">
        <f>+F140</f>
        <v>0</v>
      </c>
      <c r="G136" s="11">
        <f>+G140</f>
        <v>0</v>
      </c>
      <c r="H136" s="11">
        <f>+H140</f>
        <v>0</v>
      </c>
      <c r="I136" s="11">
        <f>+I140</f>
        <v>0</v>
      </c>
      <c r="J136" s="11">
        <v>0</v>
      </c>
      <c r="K136" s="11">
        <v>3154319.7</v>
      </c>
      <c r="L136" s="11">
        <v>0</v>
      </c>
      <c r="M136" s="11">
        <v>0</v>
      </c>
      <c r="N136" s="11">
        <v>0</v>
      </c>
      <c r="O136" s="11">
        <f t="shared" ref="O136:P136" si="27">+O140</f>
        <v>0</v>
      </c>
      <c r="P136" s="11">
        <f t="shared" si="27"/>
        <v>0</v>
      </c>
      <c r="Q136" s="28">
        <f>SUM(E136:P136)</f>
        <v>3154319.7</v>
      </c>
    </row>
    <row r="137" spans="1:17" s="29" customFormat="1" ht="30" x14ac:dyDescent="0.2">
      <c r="A137" s="4" t="s">
        <v>322</v>
      </c>
      <c r="B137" s="4" t="s">
        <v>323</v>
      </c>
      <c r="C137" s="11"/>
      <c r="D137" s="11">
        <v>700000</v>
      </c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28"/>
    </row>
    <row r="138" spans="1:17" s="29" customFormat="1" x14ac:dyDescent="0.2">
      <c r="A138" s="4" t="s">
        <v>324</v>
      </c>
      <c r="B138" s="4" t="s">
        <v>325</v>
      </c>
      <c r="C138" s="11"/>
      <c r="D138" s="11">
        <v>270000</v>
      </c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28"/>
    </row>
    <row r="139" spans="1:17" s="29" customFormat="1" ht="30" x14ac:dyDescent="0.2">
      <c r="A139" s="4" t="s">
        <v>326</v>
      </c>
      <c r="B139" s="4" t="s">
        <v>327</v>
      </c>
      <c r="C139" s="11"/>
      <c r="D139" s="11">
        <v>8700</v>
      </c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28"/>
    </row>
    <row r="140" spans="1:17" s="29" customFormat="1" x14ac:dyDescent="0.2">
      <c r="A140" s="4" t="s">
        <v>161</v>
      </c>
      <c r="B140" s="4" t="s">
        <v>162</v>
      </c>
      <c r="C140" s="11">
        <v>0</v>
      </c>
      <c r="D140" s="11">
        <f>+D141</f>
        <v>730000</v>
      </c>
      <c r="E140" s="11">
        <f>+E142</f>
        <v>0</v>
      </c>
      <c r="F140" s="11">
        <f>+F142</f>
        <v>0</v>
      </c>
      <c r="G140" s="11">
        <v>0</v>
      </c>
      <c r="H140" s="11">
        <f>+H142</f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</row>
    <row r="141" spans="1:17" s="29" customFormat="1" x14ac:dyDescent="0.2">
      <c r="A141" s="4" t="s">
        <v>328</v>
      </c>
      <c r="B141" s="4" t="s">
        <v>329</v>
      </c>
      <c r="C141" s="11"/>
      <c r="D141" s="11">
        <v>730000</v>
      </c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 s="29" customFormat="1" ht="30" x14ac:dyDescent="0.2">
      <c r="A142" s="4" t="s">
        <v>100</v>
      </c>
      <c r="B142" s="4" t="s">
        <v>101</v>
      </c>
      <c r="C142" s="11">
        <f t="shared" ref="C142" si="28">+C143</f>
        <v>0</v>
      </c>
      <c r="D142" s="11">
        <f>+D143+D144</f>
        <v>2544000</v>
      </c>
      <c r="E142" s="11">
        <f t="shared" si="25"/>
        <v>0</v>
      </c>
      <c r="F142" s="11">
        <f t="shared" si="25"/>
        <v>0</v>
      </c>
      <c r="G142" s="11">
        <f>+G143</f>
        <v>204281.60000000001</v>
      </c>
      <c r="H142" s="11">
        <f t="shared" si="25"/>
        <v>0</v>
      </c>
      <c r="I142" s="11">
        <f>+I143</f>
        <v>0</v>
      </c>
      <c r="J142" s="11">
        <f>+J143</f>
        <v>0</v>
      </c>
      <c r="K142" s="11">
        <f>+K143</f>
        <v>919718.40000000002</v>
      </c>
      <c r="L142" s="11">
        <f t="shared" ref="L142:P142" si="29">+L143</f>
        <v>0</v>
      </c>
      <c r="M142" s="11">
        <f t="shared" si="29"/>
        <v>0</v>
      </c>
      <c r="N142" s="11">
        <f t="shared" si="29"/>
        <v>0</v>
      </c>
      <c r="O142" s="11">
        <f t="shared" si="29"/>
        <v>0</v>
      </c>
      <c r="P142" s="11">
        <f t="shared" si="29"/>
        <v>0</v>
      </c>
      <c r="Q142" s="28">
        <f>SUM(E142:P142)</f>
        <v>1124000</v>
      </c>
    </row>
    <row r="143" spans="1:17" s="29" customFormat="1" x14ac:dyDescent="0.2">
      <c r="A143" s="4" t="s">
        <v>102</v>
      </c>
      <c r="B143" s="4" t="s">
        <v>103</v>
      </c>
      <c r="C143" s="11">
        <v>0</v>
      </c>
      <c r="D143" s="11">
        <v>2494000</v>
      </c>
      <c r="E143" s="11">
        <f>+E145</f>
        <v>0</v>
      </c>
      <c r="F143" s="11">
        <f>+F145</f>
        <v>0</v>
      </c>
      <c r="G143" s="11">
        <v>204281.60000000001</v>
      </c>
      <c r="H143" s="11">
        <f>+H145</f>
        <v>0</v>
      </c>
      <c r="I143" s="11">
        <f>+I145</f>
        <v>0</v>
      </c>
      <c r="J143" s="11">
        <v>0</v>
      </c>
      <c r="K143" s="11">
        <v>919718.40000000002</v>
      </c>
      <c r="L143" s="11">
        <v>0</v>
      </c>
      <c r="M143" s="11">
        <v>0</v>
      </c>
      <c r="N143" s="11">
        <v>0</v>
      </c>
      <c r="O143" s="11">
        <f>+O145</f>
        <v>0</v>
      </c>
      <c r="P143" s="11">
        <f>+P145</f>
        <v>0</v>
      </c>
      <c r="Q143" s="28">
        <f>SUM(E143:P143)</f>
        <v>1124000</v>
      </c>
    </row>
    <row r="144" spans="1:17" s="29" customFormat="1" x14ac:dyDescent="0.2">
      <c r="A144" s="4" t="s">
        <v>330</v>
      </c>
      <c r="B144" s="4" t="s">
        <v>331</v>
      </c>
      <c r="C144" s="11"/>
      <c r="D144" s="11">
        <v>50000</v>
      </c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28"/>
    </row>
    <row r="145" spans="1:17" s="29" customFormat="1" ht="30" x14ac:dyDescent="0.2">
      <c r="A145" s="4" t="s">
        <v>163</v>
      </c>
      <c r="B145" s="4" t="s">
        <v>169</v>
      </c>
      <c r="C145" s="11">
        <v>0</v>
      </c>
      <c r="D145" s="11">
        <f>+D146</f>
        <v>21100000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f t="shared" ref="Q145:Q162" si="30">SUM(E145:P145)</f>
        <v>0</v>
      </c>
    </row>
    <row r="146" spans="1:17" s="29" customFormat="1" x14ac:dyDescent="0.2">
      <c r="A146" s="4" t="s">
        <v>332</v>
      </c>
      <c r="B146" s="4" t="s">
        <v>333</v>
      </c>
      <c r="C146" s="11"/>
      <c r="D146" s="11">
        <v>21100000</v>
      </c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 s="29" customFormat="1" x14ac:dyDescent="0.2">
      <c r="A147" s="4" t="s">
        <v>164</v>
      </c>
      <c r="B147" s="4" t="s">
        <v>170</v>
      </c>
      <c r="C147" s="11">
        <v>0</v>
      </c>
      <c r="D147" s="11">
        <f>SUM(D148:D151)</f>
        <v>6535000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f t="shared" si="30"/>
        <v>0</v>
      </c>
    </row>
    <row r="148" spans="1:17" s="29" customFormat="1" x14ac:dyDescent="0.2">
      <c r="A148" s="4" t="s">
        <v>334</v>
      </c>
      <c r="B148" s="4" t="s">
        <v>335</v>
      </c>
      <c r="C148" s="11"/>
      <c r="D148" s="11">
        <v>2000000</v>
      </c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s="29" customFormat="1" x14ac:dyDescent="0.2">
      <c r="A149" s="4" t="s">
        <v>336</v>
      </c>
      <c r="B149" s="4" t="s">
        <v>337</v>
      </c>
      <c r="C149" s="11"/>
      <c r="D149" s="11">
        <v>4030000</v>
      </c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s="29" customFormat="1" ht="30" x14ac:dyDescent="0.2">
      <c r="A150" s="4" t="s">
        <v>338</v>
      </c>
      <c r="B150" s="4" t="s">
        <v>339</v>
      </c>
      <c r="C150" s="11"/>
      <c r="D150" s="11">
        <v>130000</v>
      </c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s="29" customFormat="1" x14ac:dyDescent="0.2">
      <c r="A151" s="4" t="s">
        <v>340</v>
      </c>
      <c r="B151" s="4" t="s">
        <v>341</v>
      </c>
      <c r="C151" s="11"/>
      <c r="D151" s="11">
        <v>375000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s="29" customFormat="1" x14ac:dyDescent="0.2">
      <c r="A152" s="4" t="s">
        <v>165</v>
      </c>
      <c r="B152" s="4" t="s">
        <v>171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f t="shared" si="30"/>
        <v>0</v>
      </c>
    </row>
    <row r="153" spans="1:17" s="29" customFormat="1" x14ac:dyDescent="0.2">
      <c r="A153" s="4" t="s">
        <v>166</v>
      </c>
      <c r="B153" s="4" t="s">
        <v>172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f t="shared" si="30"/>
        <v>0</v>
      </c>
    </row>
    <row r="154" spans="1:17" s="29" customFormat="1" x14ac:dyDescent="0.2">
      <c r="A154" s="4" t="s">
        <v>167</v>
      </c>
      <c r="B154" s="4" t="s">
        <v>173</v>
      </c>
      <c r="C154" s="11">
        <v>0</v>
      </c>
      <c r="D154" s="11">
        <f>+D155</f>
        <v>1540000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f t="shared" si="30"/>
        <v>0</v>
      </c>
    </row>
    <row r="155" spans="1:17" s="29" customFormat="1" x14ac:dyDescent="0.2">
      <c r="A155" s="4" t="s">
        <v>342</v>
      </c>
      <c r="B155" s="4" t="s">
        <v>343</v>
      </c>
      <c r="C155" s="11"/>
      <c r="D155" s="11">
        <v>1540000</v>
      </c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 s="29" customFormat="1" ht="30" x14ac:dyDescent="0.2">
      <c r="A156" s="4" t="s">
        <v>168</v>
      </c>
      <c r="B156" s="4" t="s">
        <v>174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f t="shared" si="30"/>
        <v>0</v>
      </c>
    </row>
    <row r="157" spans="1:17" s="26" customFormat="1" x14ac:dyDescent="0.2">
      <c r="A157" s="41">
        <v>2.7</v>
      </c>
      <c r="B157" s="42" t="s">
        <v>175</v>
      </c>
      <c r="C157" s="43">
        <f>SUM(C158:C162)</f>
        <v>0</v>
      </c>
      <c r="D157" s="43">
        <f>SUM(D158:D162)</f>
        <v>100000</v>
      </c>
      <c r="E157" s="43">
        <f t="shared" ref="D157:I157" si="31">SUM(E158:E162)</f>
        <v>0</v>
      </c>
      <c r="F157" s="43">
        <f t="shared" si="31"/>
        <v>0</v>
      </c>
      <c r="G157" s="43">
        <f t="shared" si="31"/>
        <v>0</v>
      </c>
      <c r="H157" s="43">
        <f t="shared" si="31"/>
        <v>0</v>
      </c>
      <c r="I157" s="43">
        <f t="shared" si="31"/>
        <v>0</v>
      </c>
      <c r="J157" s="43">
        <f t="shared" ref="J157" si="32">SUM(J158:J165)</f>
        <v>0</v>
      </c>
      <c r="K157" s="43">
        <f t="shared" ref="K157" si="33">SUM(K158:K165)</f>
        <v>0</v>
      </c>
      <c r="L157" s="43">
        <f t="shared" ref="L157" si="34">SUM(L158:L165)</f>
        <v>0</v>
      </c>
      <c r="M157" s="43">
        <f t="shared" ref="M157" si="35">SUM(M158:M165)</f>
        <v>0</v>
      </c>
      <c r="N157" s="43">
        <f t="shared" ref="N157" si="36">SUM(N158:N165)</f>
        <v>0</v>
      </c>
      <c r="O157" s="43">
        <f t="shared" ref="O157" si="37">SUM(O158:O165)</f>
        <v>0</v>
      </c>
      <c r="P157" s="43">
        <f t="shared" ref="P157" si="38">SUM(P158:P165)</f>
        <v>0</v>
      </c>
      <c r="Q157" s="43">
        <f>SUM(E157:P157)</f>
        <v>0</v>
      </c>
    </row>
    <row r="158" spans="1:17" s="29" customFormat="1" x14ac:dyDescent="0.2">
      <c r="A158" s="4" t="s">
        <v>177</v>
      </c>
      <c r="B158" s="4" t="s">
        <v>176</v>
      </c>
      <c r="C158" s="49">
        <v>0</v>
      </c>
      <c r="D158" s="49">
        <v>0</v>
      </c>
      <c r="E158" s="49">
        <v>0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49">
        <v>0</v>
      </c>
      <c r="O158" s="49">
        <v>0</v>
      </c>
      <c r="P158" s="49">
        <v>0</v>
      </c>
      <c r="Q158" s="49">
        <f>SUM(E158:P158)</f>
        <v>0</v>
      </c>
    </row>
    <row r="159" spans="1:17" s="29" customFormat="1" x14ac:dyDescent="0.2">
      <c r="A159" s="4" t="s">
        <v>344</v>
      </c>
      <c r="B159" s="4" t="s">
        <v>345</v>
      </c>
      <c r="C159" s="49"/>
      <c r="D159" s="49">
        <v>100000</v>
      </c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</row>
    <row r="160" spans="1:17" s="29" customFormat="1" x14ac:dyDescent="0.2">
      <c r="A160" s="4" t="s">
        <v>178</v>
      </c>
      <c r="B160" s="4" t="s">
        <v>181</v>
      </c>
      <c r="C160" s="49">
        <v>0</v>
      </c>
      <c r="D160" s="49">
        <v>0</v>
      </c>
      <c r="E160" s="49">
        <v>0</v>
      </c>
      <c r="F160" s="49">
        <v>0</v>
      </c>
      <c r="G160" s="49">
        <v>0</v>
      </c>
      <c r="H160" s="49">
        <v>0</v>
      </c>
      <c r="I160" s="49">
        <v>0</v>
      </c>
      <c r="J160" s="49">
        <v>0</v>
      </c>
      <c r="K160" s="49">
        <v>0</v>
      </c>
      <c r="L160" s="49">
        <v>0</v>
      </c>
      <c r="M160" s="49">
        <v>0</v>
      </c>
      <c r="N160" s="49">
        <v>0</v>
      </c>
      <c r="O160" s="49">
        <v>0</v>
      </c>
      <c r="P160" s="49">
        <v>0</v>
      </c>
      <c r="Q160" s="49">
        <f t="shared" si="30"/>
        <v>0</v>
      </c>
    </row>
    <row r="161" spans="1:17" s="29" customFormat="1" x14ac:dyDescent="0.2">
      <c r="A161" s="4" t="s">
        <v>179</v>
      </c>
      <c r="B161" s="4" t="s">
        <v>182</v>
      </c>
      <c r="C161" s="49">
        <v>0</v>
      </c>
      <c r="D161" s="49">
        <v>0</v>
      </c>
      <c r="E161" s="49">
        <v>0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49">
        <v>0</v>
      </c>
      <c r="O161" s="49">
        <v>0</v>
      </c>
      <c r="P161" s="49">
        <v>0</v>
      </c>
      <c r="Q161" s="49">
        <f t="shared" si="30"/>
        <v>0</v>
      </c>
    </row>
    <row r="162" spans="1:17" s="29" customFormat="1" ht="30" x14ac:dyDescent="0.2">
      <c r="A162" s="12" t="s">
        <v>180</v>
      </c>
      <c r="B162" s="12" t="s">
        <v>183</v>
      </c>
      <c r="C162" s="49">
        <v>0</v>
      </c>
      <c r="D162" s="49">
        <v>0</v>
      </c>
      <c r="E162" s="49">
        <v>0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49">
        <v>0</v>
      </c>
      <c r="O162" s="49">
        <v>0</v>
      </c>
      <c r="P162" s="49">
        <v>0</v>
      </c>
      <c r="Q162" s="49">
        <f t="shared" si="30"/>
        <v>0</v>
      </c>
    </row>
    <row r="163" spans="1:17" s="26" customFormat="1" ht="30" x14ac:dyDescent="0.2">
      <c r="A163" s="41">
        <v>2.8</v>
      </c>
      <c r="B163" s="42" t="s">
        <v>184</v>
      </c>
      <c r="C163" s="43">
        <f>SUM(C164:C165)</f>
        <v>0</v>
      </c>
      <c r="D163" s="43">
        <f t="shared" ref="D163:P163" si="39">SUM(D164:D165)</f>
        <v>0</v>
      </c>
      <c r="E163" s="43">
        <f t="shared" si="39"/>
        <v>0</v>
      </c>
      <c r="F163" s="43">
        <f t="shared" si="39"/>
        <v>0</v>
      </c>
      <c r="G163" s="43">
        <f t="shared" si="39"/>
        <v>0</v>
      </c>
      <c r="H163" s="43">
        <f t="shared" si="39"/>
        <v>0</v>
      </c>
      <c r="I163" s="43">
        <f t="shared" si="39"/>
        <v>0</v>
      </c>
      <c r="J163" s="43">
        <f>SUM(J164:J165)</f>
        <v>0</v>
      </c>
      <c r="K163" s="43">
        <f t="shared" si="39"/>
        <v>0</v>
      </c>
      <c r="L163" s="43">
        <f t="shared" si="39"/>
        <v>0</v>
      </c>
      <c r="M163" s="43">
        <f t="shared" si="39"/>
        <v>0</v>
      </c>
      <c r="N163" s="43">
        <f t="shared" si="39"/>
        <v>0</v>
      </c>
      <c r="O163" s="43">
        <f t="shared" si="39"/>
        <v>0</v>
      </c>
      <c r="P163" s="43">
        <f t="shared" si="39"/>
        <v>0</v>
      </c>
      <c r="Q163" s="43">
        <f>SUM(E163:P163)</f>
        <v>0</v>
      </c>
    </row>
    <row r="164" spans="1:17" s="29" customFormat="1" x14ac:dyDescent="0.2">
      <c r="A164" s="4" t="s">
        <v>189</v>
      </c>
      <c r="B164" s="4" t="s">
        <v>190</v>
      </c>
      <c r="C164" s="49">
        <v>0</v>
      </c>
      <c r="D164" s="49">
        <v>0</v>
      </c>
      <c r="E164" s="49">
        <v>0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49">
        <v>0</v>
      </c>
      <c r="O164" s="49">
        <v>0</v>
      </c>
      <c r="P164" s="49">
        <v>0</v>
      </c>
      <c r="Q164" s="49">
        <f>SUM(E164:P164)</f>
        <v>0</v>
      </c>
    </row>
    <row r="165" spans="1:17" s="29" customFormat="1" ht="30" x14ac:dyDescent="0.2">
      <c r="A165" s="4" t="s">
        <v>191</v>
      </c>
      <c r="B165" s="4" t="s">
        <v>192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49">
        <v>0</v>
      </c>
      <c r="O165" s="49">
        <v>0</v>
      </c>
      <c r="P165" s="49">
        <v>0</v>
      </c>
      <c r="Q165" s="49">
        <f>SUM(E165:P165)</f>
        <v>0</v>
      </c>
    </row>
    <row r="166" spans="1:17" s="26" customFormat="1" x14ac:dyDescent="0.2">
      <c r="A166" s="41">
        <v>2.9</v>
      </c>
      <c r="B166" s="42" t="s">
        <v>188</v>
      </c>
      <c r="C166" s="43">
        <f>SUM(C167:C169)</f>
        <v>0</v>
      </c>
      <c r="D166" s="43">
        <f t="shared" ref="D166:Q166" si="40">SUM(D167:D169)</f>
        <v>0</v>
      </c>
      <c r="E166" s="43">
        <f t="shared" si="40"/>
        <v>0</v>
      </c>
      <c r="F166" s="43">
        <f t="shared" si="40"/>
        <v>0</v>
      </c>
      <c r="G166" s="43">
        <f t="shared" si="40"/>
        <v>0</v>
      </c>
      <c r="H166" s="43">
        <f t="shared" si="40"/>
        <v>0</v>
      </c>
      <c r="I166" s="43">
        <f t="shared" si="40"/>
        <v>0</v>
      </c>
      <c r="J166" s="43">
        <f t="shared" si="40"/>
        <v>0</v>
      </c>
      <c r="K166" s="43">
        <f t="shared" si="40"/>
        <v>0</v>
      </c>
      <c r="L166" s="43">
        <f t="shared" si="40"/>
        <v>0</v>
      </c>
      <c r="M166" s="43">
        <f t="shared" si="40"/>
        <v>0</v>
      </c>
      <c r="N166" s="43">
        <f t="shared" si="40"/>
        <v>0</v>
      </c>
      <c r="O166" s="43">
        <f t="shared" si="40"/>
        <v>0</v>
      </c>
      <c r="P166" s="43">
        <f t="shared" si="40"/>
        <v>0</v>
      </c>
      <c r="Q166" s="43">
        <f t="shared" si="40"/>
        <v>0</v>
      </c>
    </row>
    <row r="167" spans="1:17" s="29" customFormat="1" x14ac:dyDescent="0.2">
      <c r="A167" s="4" t="s">
        <v>185</v>
      </c>
      <c r="B167" s="4" t="s">
        <v>193</v>
      </c>
      <c r="C167" s="49">
        <v>0</v>
      </c>
      <c r="D167" s="49">
        <v>0</v>
      </c>
      <c r="E167" s="49">
        <v>0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49">
        <v>0</v>
      </c>
      <c r="O167" s="49">
        <v>0</v>
      </c>
      <c r="P167" s="49">
        <v>0</v>
      </c>
      <c r="Q167" s="49">
        <f>SUM(E167:P167)</f>
        <v>0</v>
      </c>
    </row>
    <row r="168" spans="1:17" s="29" customFormat="1" x14ac:dyDescent="0.2">
      <c r="A168" s="4" t="s">
        <v>186</v>
      </c>
      <c r="B168" s="4" t="s">
        <v>194</v>
      </c>
      <c r="C168" s="49">
        <v>0</v>
      </c>
      <c r="D168" s="49">
        <v>0</v>
      </c>
      <c r="E168" s="49">
        <v>0</v>
      </c>
      <c r="F168" s="49">
        <v>0</v>
      </c>
      <c r="G168" s="49">
        <v>0</v>
      </c>
      <c r="H168" s="49">
        <v>0</v>
      </c>
      <c r="I168" s="49">
        <v>0</v>
      </c>
      <c r="J168" s="49">
        <v>0</v>
      </c>
      <c r="K168" s="49">
        <v>0</v>
      </c>
      <c r="L168" s="49">
        <v>0</v>
      </c>
      <c r="M168" s="49">
        <v>0</v>
      </c>
      <c r="N168" s="49">
        <v>0</v>
      </c>
      <c r="O168" s="49">
        <v>0</v>
      </c>
      <c r="P168" s="49">
        <v>0</v>
      </c>
      <c r="Q168" s="49">
        <f>SUM(E168:P168)</f>
        <v>0</v>
      </c>
    </row>
    <row r="169" spans="1:17" s="29" customFormat="1" ht="30" x14ac:dyDescent="0.2">
      <c r="A169" s="4" t="s">
        <v>187</v>
      </c>
      <c r="B169" s="4" t="s">
        <v>195</v>
      </c>
      <c r="C169" s="49">
        <v>0</v>
      </c>
      <c r="D169" s="49">
        <v>0</v>
      </c>
      <c r="E169" s="49">
        <v>0</v>
      </c>
      <c r="F169" s="49">
        <v>0</v>
      </c>
      <c r="G169" s="49">
        <v>0</v>
      </c>
      <c r="H169" s="49">
        <v>0</v>
      </c>
      <c r="I169" s="49">
        <v>0</v>
      </c>
      <c r="J169" s="49">
        <v>0</v>
      </c>
      <c r="K169" s="49">
        <v>0</v>
      </c>
      <c r="L169" s="49">
        <v>0</v>
      </c>
      <c r="M169" s="49">
        <v>0</v>
      </c>
      <c r="N169" s="49">
        <v>0</v>
      </c>
      <c r="O169" s="49">
        <v>0</v>
      </c>
      <c r="P169" s="49">
        <v>0</v>
      </c>
      <c r="Q169" s="49">
        <f>SUM(E169:P169)</f>
        <v>0</v>
      </c>
    </row>
    <row r="170" spans="1:17" s="29" customFormat="1" x14ac:dyDescent="0.2">
      <c r="A170" s="4"/>
      <c r="B170" s="4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28"/>
    </row>
    <row r="171" spans="1:17" s="29" customFormat="1" x14ac:dyDescent="0.2">
      <c r="A171" s="4"/>
      <c r="B171" s="4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28"/>
    </row>
    <row r="172" spans="1:17" s="26" customFormat="1" x14ac:dyDescent="0.2">
      <c r="A172" s="13">
        <v>4</v>
      </c>
      <c r="B172" s="14" t="s">
        <v>202</v>
      </c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5"/>
    </row>
    <row r="173" spans="1:17" s="26" customFormat="1" x14ac:dyDescent="0.2">
      <c r="A173" s="41">
        <v>4.0999999999999996</v>
      </c>
      <c r="B173" s="42" t="s">
        <v>201</v>
      </c>
      <c r="C173" s="43">
        <f>SUM(C174:C175)</f>
        <v>0</v>
      </c>
      <c r="D173" s="43">
        <f t="shared" ref="D173:Q173" si="41">SUM(D174:D175)</f>
        <v>0</v>
      </c>
      <c r="E173" s="43">
        <f t="shared" si="41"/>
        <v>0</v>
      </c>
      <c r="F173" s="43">
        <f t="shared" si="41"/>
        <v>0</v>
      </c>
      <c r="G173" s="43">
        <f t="shared" si="41"/>
        <v>0</v>
      </c>
      <c r="H173" s="43">
        <f t="shared" si="41"/>
        <v>0</v>
      </c>
      <c r="I173" s="43">
        <f t="shared" si="41"/>
        <v>0</v>
      </c>
      <c r="J173" s="43">
        <f t="shared" si="41"/>
        <v>0</v>
      </c>
      <c r="K173" s="43">
        <f t="shared" si="41"/>
        <v>0</v>
      </c>
      <c r="L173" s="43">
        <f t="shared" si="41"/>
        <v>0</v>
      </c>
      <c r="M173" s="43">
        <f t="shared" si="41"/>
        <v>0</v>
      </c>
      <c r="N173" s="43">
        <f t="shared" si="41"/>
        <v>0</v>
      </c>
      <c r="O173" s="43">
        <f t="shared" si="41"/>
        <v>0</v>
      </c>
      <c r="P173" s="43">
        <f t="shared" si="41"/>
        <v>0</v>
      </c>
      <c r="Q173" s="43">
        <f t="shared" si="41"/>
        <v>0</v>
      </c>
    </row>
    <row r="174" spans="1:17" s="29" customFormat="1" ht="30" x14ac:dyDescent="0.2">
      <c r="A174" s="4" t="s">
        <v>198</v>
      </c>
      <c r="B174" s="4" t="s">
        <v>197</v>
      </c>
      <c r="C174" s="49">
        <v>0</v>
      </c>
      <c r="D174" s="49">
        <v>0</v>
      </c>
      <c r="E174" s="49">
        <v>0</v>
      </c>
      <c r="F174" s="49">
        <v>0</v>
      </c>
      <c r="G174" s="49">
        <v>0</v>
      </c>
      <c r="H174" s="49">
        <v>0</v>
      </c>
      <c r="I174" s="49">
        <v>0</v>
      </c>
      <c r="J174" s="49">
        <v>0</v>
      </c>
      <c r="K174" s="49">
        <v>0</v>
      </c>
      <c r="L174" s="49">
        <v>0</v>
      </c>
      <c r="M174" s="49">
        <v>0</v>
      </c>
      <c r="N174" s="49">
        <v>0</v>
      </c>
      <c r="O174" s="49">
        <v>0</v>
      </c>
      <c r="P174" s="49">
        <v>0</v>
      </c>
      <c r="Q174" s="49">
        <f t="shared" ref="Q174:Q181" si="42">SUM(E174:J174)</f>
        <v>0</v>
      </c>
    </row>
    <row r="175" spans="1:17" s="29" customFormat="1" ht="30" x14ac:dyDescent="0.2">
      <c r="A175" s="4" t="s">
        <v>196</v>
      </c>
      <c r="B175" s="4" t="s">
        <v>199</v>
      </c>
      <c r="C175" s="49">
        <v>0</v>
      </c>
      <c r="D175" s="49">
        <v>0</v>
      </c>
      <c r="E175" s="49">
        <v>0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49">
        <v>0</v>
      </c>
      <c r="O175" s="49">
        <v>0</v>
      </c>
      <c r="P175" s="49">
        <v>0</v>
      </c>
      <c r="Q175" s="49">
        <f t="shared" si="42"/>
        <v>0</v>
      </c>
    </row>
    <row r="176" spans="1:17" s="26" customFormat="1" x14ac:dyDescent="0.2">
      <c r="A176" s="41">
        <v>4.2</v>
      </c>
      <c r="B176" s="42" t="s">
        <v>200</v>
      </c>
      <c r="C176" s="43">
        <f>SUM(C177:C178)</f>
        <v>0</v>
      </c>
      <c r="D176" s="43">
        <f t="shared" ref="D176:P176" si="43">SUM(D177:D178)</f>
        <v>0</v>
      </c>
      <c r="E176" s="43">
        <f t="shared" si="43"/>
        <v>0</v>
      </c>
      <c r="F176" s="43">
        <f t="shared" si="43"/>
        <v>0</v>
      </c>
      <c r="G176" s="43">
        <f t="shared" si="43"/>
        <v>0</v>
      </c>
      <c r="H176" s="43">
        <f t="shared" si="43"/>
        <v>0</v>
      </c>
      <c r="I176" s="43">
        <f t="shared" si="43"/>
        <v>0</v>
      </c>
      <c r="J176" s="43">
        <f t="shared" si="43"/>
        <v>0</v>
      </c>
      <c r="K176" s="43">
        <f t="shared" si="43"/>
        <v>0</v>
      </c>
      <c r="L176" s="43">
        <f t="shared" si="43"/>
        <v>0</v>
      </c>
      <c r="M176" s="43">
        <f t="shared" si="43"/>
        <v>0</v>
      </c>
      <c r="N176" s="43">
        <f t="shared" si="43"/>
        <v>0</v>
      </c>
      <c r="O176" s="43">
        <f t="shared" si="43"/>
        <v>0</v>
      </c>
      <c r="P176" s="43">
        <f t="shared" si="43"/>
        <v>0</v>
      </c>
      <c r="Q176" s="43">
        <f>SUM(Q177:Q178)</f>
        <v>0</v>
      </c>
    </row>
    <row r="177" spans="1:17" s="29" customFormat="1" x14ac:dyDescent="0.2">
      <c r="A177" s="4" t="s">
        <v>207</v>
      </c>
      <c r="B177" s="4" t="s">
        <v>206</v>
      </c>
      <c r="C177" s="49">
        <v>0</v>
      </c>
      <c r="D177" s="49">
        <v>0</v>
      </c>
      <c r="E177" s="49">
        <v>0</v>
      </c>
      <c r="F177" s="49">
        <v>0</v>
      </c>
      <c r="G177" s="49">
        <v>0</v>
      </c>
      <c r="H177" s="49">
        <v>0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49">
        <v>0</v>
      </c>
      <c r="O177" s="49">
        <v>0</v>
      </c>
      <c r="P177" s="49">
        <v>0</v>
      </c>
      <c r="Q177" s="49">
        <f t="shared" si="42"/>
        <v>0</v>
      </c>
    </row>
    <row r="178" spans="1:17" s="29" customFormat="1" x14ac:dyDescent="0.2">
      <c r="A178" s="4" t="s">
        <v>209</v>
      </c>
      <c r="B178" s="4" t="s">
        <v>208</v>
      </c>
      <c r="C178" s="49">
        <v>0</v>
      </c>
      <c r="D178" s="49">
        <v>0</v>
      </c>
      <c r="E178" s="49">
        <v>0</v>
      </c>
      <c r="F178" s="49">
        <v>0</v>
      </c>
      <c r="G178" s="49">
        <v>0</v>
      </c>
      <c r="H178" s="49">
        <v>0</v>
      </c>
      <c r="I178" s="49">
        <v>0</v>
      </c>
      <c r="J178" s="49">
        <v>0</v>
      </c>
      <c r="K178" s="49">
        <v>0</v>
      </c>
      <c r="L178" s="49">
        <v>0</v>
      </c>
      <c r="M178" s="49">
        <v>0</v>
      </c>
      <c r="N178" s="49">
        <v>0</v>
      </c>
      <c r="O178" s="49">
        <v>0</v>
      </c>
      <c r="P178" s="49">
        <v>0</v>
      </c>
      <c r="Q178" s="49">
        <f t="shared" si="42"/>
        <v>0</v>
      </c>
    </row>
    <row r="179" spans="1:17" s="26" customFormat="1" x14ac:dyDescent="0.2">
      <c r="A179" s="41">
        <v>4.3</v>
      </c>
      <c r="B179" s="42" t="s">
        <v>203</v>
      </c>
      <c r="C179" s="43">
        <f>SUM(C180)</f>
        <v>0</v>
      </c>
      <c r="D179" s="43">
        <f t="shared" ref="D179:P179" si="44">SUM(D180)</f>
        <v>0</v>
      </c>
      <c r="E179" s="43">
        <f t="shared" si="44"/>
        <v>0</v>
      </c>
      <c r="F179" s="43">
        <f t="shared" si="44"/>
        <v>0</v>
      </c>
      <c r="G179" s="43">
        <f t="shared" si="44"/>
        <v>0</v>
      </c>
      <c r="H179" s="43">
        <f t="shared" si="44"/>
        <v>0</v>
      </c>
      <c r="I179" s="43">
        <f t="shared" si="44"/>
        <v>0</v>
      </c>
      <c r="J179" s="43">
        <f t="shared" si="44"/>
        <v>0</v>
      </c>
      <c r="K179" s="43">
        <f t="shared" si="44"/>
        <v>0</v>
      </c>
      <c r="L179" s="43">
        <f t="shared" si="44"/>
        <v>0</v>
      </c>
      <c r="M179" s="43">
        <f t="shared" si="44"/>
        <v>0</v>
      </c>
      <c r="N179" s="43">
        <f t="shared" si="44"/>
        <v>0</v>
      </c>
      <c r="O179" s="43">
        <f t="shared" si="44"/>
        <v>0</v>
      </c>
      <c r="P179" s="43">
        <f t="shared" si="44"/>
        <v>0</v>
      </c>
      <c r="Q179" s="43">
        <f>SUM(Q180)</f>
        <v>0</v>
      </c>
    </row>
    <row r="180" spans="1:17" s="29" customFormat="1" x14ac:dyDescent="0.2">
      <c r="A180" s="4" t="s">
        <v>205</v>
      </c>
      <c r="B180" s="4" t="s">
        <v>204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49">
        <v>0</v>
      </c>
      <c r="O180" s="49">
        <v>0</v>
      </c>
      <c r="P180" s="49">
        <v>0</v>
      </c>
      <c r="Q180" s="49">
        <f t="shared" si="42"/>
        <v>0</v>
      </c>
    </row>
    <row r="181" spans="1:17" s="31" customFormat="1" x14ac:dyDescent="0.2">
      <c r="A181" s="60" t="s">
        <v>212</v>
      </c>
      <c r="B181" s="60"/>
      <c r="C181" s="50">
        <f>+C173+C176+C179</f>
        <v>0</v>
      </c>
      <c r="D181" s="50">
        <f t="shared" ref="D181:P181" si="45">+D173+D176+D179</f>
        <v>0</v>
      </c>
      <c r="E181" s="50">
        <f t="shared" si="45"/>
        <v>0</v>
      </c>
      <c r="F181" s="50">
        <f t="shared" si="45"/>
        <v>0</v>
      </c>
      <c r="G181" s="50">
        <f t="shared" si="45"/>
        <v>0</v>
      </c>
      <c r="H181" s="50">
        <f t="shared" si="45"/>
        <v>0</v>
      </c>
      <c r="I181" s="50">
        <f t="shared" si="45"/>
        <v>0</v>
      </c>
      <c r="J181" s="50">
        <f t="shared" si="45"/>
        <v>0</v>
      </c>
      <c r="K181" s="50">
        <f t="shared" si="45"/>
        <v>0</v>
      </c>
      <c r="L181" s="50">
        <f t="shared" si="45"/>
        <v>0</v>
      </c>
      <c r="M181" s="50">
        <f t="shared" si="45"/>
        <v>0</v>
      </c>
      <c r="N181" s="50">
        <f t="shared" si="45"/>
        <v>0</v>
      </c>
      <c r="O181" s="50">
        <f t="shared" si="45"/>
        <v>0</v>
      </c>
      <c r="P181" s="50">
        <f t="shared" si="45"/>
        <v>0</v>
      </c>
      <c r="Q181" s="50">
        <f t="shared" si="42"/>
        <v>0</v>
      </c>
    </row>
    <row r="182" spans="1:17" s="29" customFormat="1" x14ac:dyDescent="0.2">
      <c r="A182" s="4"/>
      <c r="B182" s="4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28"/>
    </row>
    <row r="183" spans="1:17" s="26" customFormat="1" ht="15.75" thickBot="1" x14ac:dyDescent="0.25">
      <c r="A183" s="61" t="s">
        <v>213</v>
      </c>
      <c r="B183" s="61"/>
      <c r="C183" s="18">
        <f>+C15+C181</f>
        <v>17723047260</v>
      </c>
      <c r="D183" s="18">
        <f>+D15+D181</f>
        <v>17811191260</v>
      </c>
      <c r="E183" s="18">
        <f>+E15+E181</f>
        <v>1288350290.8799999</v>
      </c>
      <c r="F183" s="18">
        <f>+F15+F181</f>
        <v>1296074234.24</v>
      </c>
      <c r="G183" s="18">
        <f>+G15+G181</f>
        <v>1297490498.1099999</v>
      </c>
      <c r="H183" s="18">
        <f>+H15+H181</f>
        <v>1456426042.77</v>
      </c>
      <c r="I183" s="18">
        <f>+I15+I181</f>
        <v>1337071493.1099999</v>
      </c>
      <c r="J183" s="18">
        <f>+J15+J181</f>
        <v>1294057436.4100001</v>
      </c>
      <c r="K183" s="18">
        <f>+K15+K181</f>
        <v>1372106105</v>
      </c>
      <c r="L183" s="18">
        <f>+L15+L181</f>
        <v>1327141735.3499999</v>
      </c>
      <c r="M183" s="18">
        <f>+M15+M181</f>
        <v>1637715773.6500001</v>
      </c>
      <c r="N183" s="18">
        <f>+N15+N181</f>
        <v>1891244540.8000002</v>
      </c>
      <c r="O183" s="18">
        <f>+O15+O181</f>
        <v>1904824952.45</v>
      </c>
      <c r="P183" s="18">
        <f>+P15+P181</f>
        <v>0</v>
      </c>
      <c r="Q183" s="18">
        <f>+Q15+Q181</f>
        <v>16102503102.77</v>
      </c>
    </row>
    <row r="184" spans="1:17" ht="15.75" thickTop="1" x14ac:dyDescent="0.2">
      <c r="A184" s="21" t="s">
        <v>94</v>
      </c>
    </row>
    <row r="186" spans="1:17" x14ac:dyDescent="0.25">
      <c r="A186" s="19" t="s">
        <v>81</v>
      </c>
    </row>
    <row r="187" spans="1:17" x14ac:dyDescent="0.2">
      <c r="A187" s="20" t="s">
        <v>82</v>
      </c>
    </row>
    <row r="188" spans="1:17" ht="24.75" customHeight="1" x14ac:dyDescent="0.2">
      <c r="A188" s="59" t="s">
        <v>83</v>
      </c>
      <c r="B188" s="59"/>
    </row>
    <row r="189" spans="1:17" x14ac:dyDescent="0.2">
      <c r="A189" s="20" t="s">
        <v>84</v>
      </c>
    </row>
    <row r="190" spans="1:17" x14ac:dyDescent="0.2">
      <c r="A190" s="20" t="s">
        <v>85</v>
      </c>
    </row>
    <row r="191" spans="1:17" x14ac:dyDescent="0.2">
      <c r="A191" s="20" t="s">
        <v>86</v>
      </c>
    </row>
    <row r="192" spans="1:17" x14ac:dyDescent="0.2">
      <c r="A192" s="20" t="s">
        <v>87</v>
      </c>
    </row>
    <row r="193" spans="1:17" x14ac:dyDescent="0.2">
      <c r="A193" s="20"/>
    </row>
    <row r="194" spans="1:17" x14ac:dyDescent="0.2">
      <c r="A194" s="20"/>
    </row>
    <row r="195" spans="1:17" x14ac:dyDescent="0.2">
      <c r="A195" s="20"/>
    </row>
    <row r="197" spans="1:17" x14ac:dyDescent="0.2">
      <c r="B197" s="53"/>
      <c r="E197" s="58"/>
      <c r="F197" s="58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s="3" customFormat="1" x14ac:dyDescent="0.2">
      <c r="A198" s="23"/>
      <c r="B198" s="46" t="s">
        <v>214</v>
      </c>
      <c r="C198" s="51"/>
      <c r="D198" s="24"/>
      <c r="E198" s="62" t="s">
        <v>215</v>
      </c>
      <c r="F198" s="62"/>
      <c r="G198" s="8"/>
      <c r="H198" s="51"/>
      <c r="I198" s="51"/>
      <c r="J198" s="51"/>
      <c r="K198" s="51"/>
      <c r="L198" s="51"/>
      <c r="M198" s="51"/>
      <c r="N198" s="51"/>
      <c r="O198" s="51"/>
      <c r="P198" s="51"/>
      <c r="Q198" s="51"/>
    </row>
    <row r="199" spans="1:17" x14ac:dyDescent="0.2">
      <c r="B199" s="47" t="s">
        <v>216</v>
      </c>
      <c r="E199" s="63" t="s">
        <v>217</v>
      </c>
      <c r="F199" s="63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">
      <c r="B200" s="52"/>
    </row>
  </sheetData>
  <mergeCells count="10">
    <mergeCell ref="A9:Q9"/>
    <mergeCell ref="A10:Q10"/>
    <mergeCell ref="A11:Q11"/>
    <mergeCell ref="A14:B14"/>
    <mergeCell ref="A15:B15"/>
    <mergeCell ref="A188:B188"/>
    <mergeCell ref="A181:B181"/>
    <mergeCell ref="A183:B183"/>
    <mergeCell ref="E198:F198"/>
    <mergeCell ref="E199:F199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paperSize="5" scale="53" fitToHeight="0" orientation="landscape" r:id="rId1"/>
  <headerFooter>
    <oddFooter>&amp;C&amp;P</oddFooter>
  </headerFooter>
  <rowBreaks count="3" manualBreakCount="3">
    <brk id="61" max="16" man="1"/>
    <brk id="119" max="16" man="1"/>
    <brk id="168" max="16" man="1"/>
  </rowBreaks>
  <ignoredErrors>
    <ignoredError sqref="Q19 Q32:Q35 Q42 Q37:Q40 Q108 Q117:Q119 Q174:Q175 Q164:Q165 Q76 Q94 Q122 Q124:Q125 Q167:Q169 Q177:Q178 Q180:Q181 Q48:Q50 Q103:Q104 Q160:Q162 Q83 Q85:Q86 Q55 Q44 Q66 Q80 Q90:Q91 Q145 Q147 Q152:Q154 Q156:Q158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2023-12-11T17:27:39Z</cp:lastPrinted>
  <dcterms:created xsi:type="dcterms:W3CDTF">2021-09-03T13:12:25Z</dcterms:created>
  <dcterms:modified xsi:type="dcterms:W3CDTF">2023-12-11T17:27:52Z</dcterms:modified>
</cp:coreProperties>
</file>